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8580" activeTab="3"/>
  </bookViews>
  <sheets>
    <sheet name="PNL" sheetId="1" r:id="rId1"/>
    <sheet name="BS" sheetId="2" r:id="rId2"/>
    <sheet name="EQUITY" sheetId="3" r:id="rId3"/>
    <sheet name="CF" sheetId="4" r:id="rId4"/>
  </sheets>
  <definedNames>
    <definedName name="_xlnm.Print_Area" localSheetId="1">'BS'!$A$1:$I$54</definedName>
    <definedName name="_xlnm.Print_Area" localSheetId="3">'CF'!$A$1:$G$67</definedName>
    <definedName name="_xlnm.Print_Area" localSheetId="2">'EQUITY'!$A$1:$K$38</definedName>
    <definedName name="_xlnm.Print_Area" localSheetId="0">'PNL'!$A$1:$J$38</definedName>
  </definedNames>
  <calcPr fullCalcOnLoad="1"/>
</workbook>
</file>

<file path=xl/sharedStrings.xml><?xml version="1.0" encoding="utf-8"?>
<sst xmlns="http://schemas.openxmlformats.org/spreadsheetml/2006/main" count="202" uniqueCount="141">
  <si>
    <t>KOMARKCORP BERHAD</t>
  </si>
  <si>
    <t>AND ITS SUBSIDIARIES</t>
  </si>
  <si>
    <t>(Company No. 374265 - A)</t>
  </si>
  <si>
    <t>(Incorporated in Malaysia)</t>
  </si>
  <si>
    <t>INTERIM FINANCIAL STATEMENTS</t>
  </si>
  <si>
    <t>CONDENSED CONSOLIDATED INCOME STATEMENT</t>
  </si>
  <si>
    <t>For the period ended 30 Apr 2008</t>
  </si>
  <si>
    <t>(The figures have not been audited)</t>
  </si>
  <si>
    <t>Current</t>
  </si>
  <si>
    <t>Comparative</t>
  </si>
  <si>
    <t>12 months</t>
  </si>
  <si>
    <t>Qtr Ended</t>
  </si>
  <si>
    <t xml:space="preserve">Cumulative </t>
  </si>
  <si>
    <t>30/4/2008</t>
  </si>
  <si>
    <t>30/4/2007</t>
  </si>
  <si>
    <t>RM'000</t>
  </si>
  <si>
    <t>Revenue</t>
  </si>
  <si>
    <t>Other Income</t>
  </si>
  <si>
    <t>Changes in Inventories of Finished</t>
  </si>
  <si>
    <t xml:space="preserve">     Goods and Work in Progress</t>
  </si>
  <si>
    <t>Raw Materials and Comsumables Used</t>
  </si>
  <si>
    <t>Employee benefits expenses</t>
  </si>
  <si>
    <t>Depreciation and Amortisation Expenses</t>
  </si>
  <si>
    <t>Other Operating Expenses</t>
  </si>
  <si>
    <t>Finance Costs</t>
  </si>
  <si>
    <t>Share of (Loss) / Profit of Associate</t>
  </si>
  <si>
    <t>Profit before Tax</t>
  </si>
  <si>
    <t>Income Tax Expense</t>
  </si>
  <si>
    <t>Net Profit for the period</t>
  </si>
  <si>
    <t>Attributable to:</t>
  </si>
  <si>
    <t>Equity holders of the parent</t>
  </si>
  <si>
    <t>Basic Earnings per Ordinary Share (sen)</t>
  </si>
  <si>
    <t>Diluted Earnings per Ordinary Share (sen)</t>
  </si>
  <si>
    <t>N/A</t>
  </si>
  <si>
    <t xml:space="preserve">This statement should be read in conjunction with the notes to interim financial report and the Company's </t>
  </si>
  <si>
    <t>Annual Financial Statements for the year ended 30 April 2007.</t>
  </si>
  <si>
    <t>CONDENSED CONSOLIDATED BALANCE SHEETS</t>
  </si>
  <si>
    <t>As at 30 April 2008</t>
  </si>
  <si>
    <t>AS AT</t>
  </si>
  <si>
    <t>30/04/2007</t>
  </si>
  <si>
    <t>(Audited)</t>
  </si>
  <si>
    <t>ASSETS</t>
  </si>
  <si>
    <t>Non-current Assets</t>
  </si>
  <si>
    <t>Property, Plant and Equipment</t>
  </si>
  <si>
    <t>Prepaid Lease Payment</t>
  </si>
  <si>
    <t>Investment in Associate</t>
  </si>
  <si>
    <t>Other Investment</t>
  </si>
  <si>
    <t>Development Expenditure / Plates, Diecutter, Mold</t>
  </si>
  <si>
    <t>Goodwill on Consolidation</t>
  </si>
  <si>
    <t>Deferred Tax Assets</t>
  </si>
  <si>
    <t>Current Assets</t>
  </si>
  <si>
    <t>Inventories</t>
  </si>
  <si>
    <t>Trade and Other Receivables</t>
  </si>
  <si>
    <t>Tax Recoverable</t>
  </si>
  <si>
    <t>Cash and Cash Equivalents</t>
  </si>
  <si>
    <t>Total Assets</t>
  </si>
  <si>
    <t>EQUITY AND LIABILITIES</t>
  </si>
  <si>
    <t>Equity attributable to the equity holders of the parent</t>
  </si>
  <si>
    <t>Share Capital</t>
  </si>
  <si>
    <t>Treasury Shares, at cost</t>
  </si>
  <si>
    <t>Reserves</t>
  </si>
  <si>
    <t>Total Equity</t>
  </si>
  <si>
    <t>Non-current liabilities</t>
  </si>
  <si>
    <t>Borrowings</t>
  </si>
  <si>
    <t>Deferred taxation</t>
  </si>
  <si>
    <t>Current Liabilities</t>
  </si>
  <si>
    <t>Trade and Other Payables</t>
  </si>
  <si>
    <t>Taxation</t>
  </si>
  <si>
    <t>Total Liabilities</t>
  </si>
  <si>
    <t>Total Equity And Liabilities</t>
  </si>
  <si>
    <t>Net Assets per Share</t>
  </si>
  <si>
    <t>Condensed Consolidated Statements of Changes in Equity</t>
  </si>
  <si>
    <t>For the twelve month period ended 30 April 2008</t>
  </si>
  <si>
    <t>Attributable to Equity Holders of the Parent</t>
  </si>
  <si>
    <t xml:space="preserve">Non- distributable </t>
  </si>
  <si>
    <t>Share</t>
  </si>
  <si>
    <t>Treasury</t>
  </si>
  <si>
    <t>Translation</t>
  </si>
  <si>
    <t xml:space="preserve">General </t>
  </si>
  <si>
    <t>Reserve on</t>
  </si>
  <si>
    <t>Retained</t>
  </si>
  <si>
    <t>Total</t>
  </si>
  <si>
    <t>Capital</t>
  </si>
  <si>
    <t>Shares</t>
  </si>
  <si>
    <t>Premium</t>
  </si>
  <si>
    <t>Reserve</t>
  </si>
  <si>
    <t>consolidation</t>
  </si>
  <si>
    <t>Profits</t>
  </si>
  <si>
    <t>At 1 May 2007</t>
  </si>
  <si>
    <t>Net Profit for the Period</t>
  </si>
  <si>
    <t>Exchange Differences on translation</t>
  </si>
  <si>
    <t>Capitalisation to General Reserve</t>
  </si>
  <si>
    <t>Disposal of treasury shares</t>
  </si>
  <si>
    <t>As at 30 Apr 2008</t>
  </si>
  <si>
    <t>At 1 May 2006</t>
  </si>
  <si>
    <t>Net Profit for the Year</t>
  </si>
  <si>
    <t>Purchase of treasury shares</t>
  </si>
  <si>
    <t>As at 30 Apr 2007</t>
  </si>
  <si>
    <t>CONDENSED CONSOLIDATED CASH FLOW STATEMENTS</t>
  </si>
  <si>
    <t>For the period ended 30 April 2008</t>
  </si>
  <si>
    <t>12 months ended</t>
  </si>
  <si>
    <t>Cash Flows from Operating Activities</t>
  </si>
  <si>
    <t>Profit before Taxation</t>
  </si>
  <si>
    <t>Adjustments for :</t>
  </si>
  <si>
    <t>Depreciation</t>
  </si>
  <si>
    <t>Interest Expenses</t>
  </si>
  <si>
    <t>Interest Income</t>
  </si>
  <si>
    <t>Amortisation of Development Expenditure</t>
  </si>
  <si>
    <t>(Gain)/loss on disposal of assets</t>
  </si>
  <si>
    <t>Other non-cash items</t>
  </si>
  <si>
    <t>Share of loss / (Profit) of Associate</t>
  </si>
  <si>
    <t>Operating Profit before Working Capital Changes</t>
  </si>
  <si>
    <t>Changes in Working Capital:</t>
  </si>
  <si>
    <t xml:space="preserve"> Inventories - (increase) / decrease</t>
  </si>
  <si>
    <t xml:space="preserve"> Trade and Other Receivables - (increase) / decrease</t>
  </si>
  <si>
    <t xml:space="preserve"> Trade and Other Payables - increase / (decrease)</t>
  </si>
  <si>
    <t>Cash Generated from Operations</t>
  </si>
  <si>
    <t>Interest Paid</t>
  </si>
  <si>
    <t>Cash Generated from Operating Activities</t>
  </si>
  <si>
    <t>Cash Flows from Investing Activities</t>
  </si>
  <si>
    <t>Acquisition of Property, Plant and Equipment</t>
  </si>
  <si>
    <t>Development Expenditure</t>
  </si>
  <si>
    <t>Proceeds from disposal of assets</t>
  </si>
  <si>
    <t>Capitalisation of General Reserve</t>
  </si>
  <si>
    <t>(Placement)/Withdrawal of Pledged Deposits</t>
  </si>
  <si>
    <t>Net Cash Used in Investing Activities</t>
  </si>
  <si>
    <t>Cash Flows from Financing Activities</t>
  </si>
  <si>
    <t>Net effect of Share Buyback</t>
  </si>
  <si>
    <t>(Repayment)/ Drawdown of Term Loans and other Borrowings</t>
  </si>
  <si>
    <t>Repayment of Finance Lease / Hire Purchase Liabilities</t>
  </si>
  <si>
    <t>Net Cash Generated from Financing Activities</t>
  </si>
  <si>
    <t>Net (Decrease)/Increase in Cash and Cash Equivalents</t>
  </si>
  <si>
    <t>Cash and Cash Equivalents at Beginning of Period</t>
  </si>
  <si>
    <t>Effect on exchange rate changes</t>
  </si>
  <si>
    <t>Cash and Cash Equivalents at End of Period</t>
  </si>
  <si>
    <t>( i )</t>
  </si>
  <si>
    <t>Cash and cash equivalents included in the cash flow statements comprise the following balance sheet amounts:</t>
  </si>
  <si>
    <t>RM' 000</t>
  </si>
  <si>
    <t>Cash and Bank Balances</t>
  </si>
  <si>
    <t>Bank Overdrafts</t>
  </si>
  <si>
    <t>Income Taxes Recovered/(Paid)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</si>
</sst>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_(* #,##0_);_(* \(#,##0\);_(* \-_);_(@_)"/>
    <numFmt numFmtId="179" formatCode="_(* #,##0.00_);_(* \(#,##0.00\);_(* \-??_);_(@_)"/>
    <numFmt numFmtId="180" formatCode="_ * #,##0_ ;_ * \-#,##0_ ;_ * &quot;-&quot;??_ ;_ @_ "/>
    <numFmt numFmtId="181" formatCode="_(* #,##0_);_(* \(#,##0\);_(* &quot;-&quot;??_);_(@_)"/>
    <numFmt numFmtId="182" formatCode="_-* #,##0.0_-;\-* #,##0.0_-;_-* &quot;-&quot;?_-;_-@_-"/>
    <numFmt numFmtId="183" formatCode="_-* #,##0.0_-;\-* #,##0.0_-;_-* &quot;-&quot;??_-;_-@_-"/>
    <numFmt numFmtId="184" formatCode="_-* #,##0_-;\-* #,##0_-;_-* &quot;-&quot;??_-;_-@_-"/>
  </numFmts>
  <fonts count="1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58"/>
      <name val="Times New Roman"/>
      <family val="1"/>
    </font>
    <font>
      <b/>
      <sz val="12"/>
      <name val="Times New Roman"/>
      <family val="1"/>
    </font>
    <font>
      <sz val="11"/>
      <color indexed="6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0"/>
    </font>
    <font>
      <u val="single"/>
      <sz val="12"/>
      <name val="Times New Roman"/>
      <family val="1"/>
    </font>
    <font>
      <sz val="12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3" fontId="1" fillId="0" borderId="0" xfId="20" applyNumberFormat="1" applyFont="1" applyFill="1" applyBorder="1" applyAlignment="1" applyProtection="1">
      <alignment/>
      <protection/>
    </xf>
    <xf numFmtId="0" fontId="2" fillId="0" borderId="0" xfId="25" applyFont="1" applyFill="1" applyAlignment="1">
      <alignment/>
      <protection/>
    </xf>
    <xf numFmtId="37" fontId="2" fillId="0" borderId="0" xfId="19" applyNumberFormat="1" applyFont="1" applyFill="1" applyBorder="1" applyAlignment="1" applyProtection="1">
      <alignment/>
      <protection/>
    </xf>
    <xf numFmtId="37" fontId="2" fillId="0" borderId="0" xfId="25" applyNumberFormat="1" applyFont="1" applyFill="1" applyAlignment="1">
      <alignment/>
      <protection/>
    </xf>
    <xf numFmtId="3" fontId="1" fillId="0" borderId="0" xfId="19" applyNumberFormat="1" applyFont="1" applyFill="1" applyBorder="1" applyAlignment="1" applyProtection="1">
      <alignment/>
      <protection/>
    </xf>
    <xf numFmtId="3" fontId="2" fillId="0" borderId="0" xfId="20" applyNumberFormat="1" applyFont="1" applyFill="1" applyBorder="1" applyAlignment="1" applyProtection="1">
      <alignment/>
      <protection/>
    </xf>
    <xf numFmtId="3" fontId="2" fillId="0" borderId="0" xfId="19" applyNumberFormat="1" applyFont="1" applyFill="1" applyBorder="1" applyAlignment="1" applyProtection="1">
      <alignment/>
      <protection/>
    </xf>
    <xf numFmtId="37" fontId="1" fillId="0" borderId="0" xfId="25" applyNumberFormat="1" applyFont="1" applyFill="1" applyAlignment="1">
      <alignment/>
      <protection/>
    </xf>
    <xf numFmtId="37" fontId="2" fillId="0" borderId="0" xfId="19" applyNumberFormat="1" applyFont="1" applyFill="1" applyBorder="1" applyAlignment="1" applyProtection="1">
      <alignment horizontal="right"/>
      <protection/>
    </xf>
    <xf numFmtId="37" fontId="2" fillId="0" borderId="0" xfId="19" applyNumberFormat="1" applyFont="1" applyFill="1" applyBorder="1" applyAlignment="1" applyProtection="1">
      <alignment horizontal="center"/>
      <protection/>
    </xf>
    <xf numFmtId="37" fontId="2" fillId="0" borderId="0" xfId="25" applyNumberFormat="1" applyFont="1" applyFill="1" applyAlignment="1">
      <alignment horizontal="right"/>
      <protection/>
    </xf>
    <xf numFmtId="37" fontId="2" fillId="0" borderId="0" xfId="19" applyNumberFormat="1" applyFont="1" applyFill="1" applyBorder="1" applyAlignment="1" applyProtection="1" quotePrefix="1">
      <alignment horizontal="right"/>
      <protection/>
    </xf>
    <xf numFmtId="0" fontId="2" fillId="0" borderId="0" xfId="25" applyFont="1" applyFill="1" applyBorder="1" applyAlignment="1">
      <alignment/>
      <protection/>
    </xf>
    <xf numFmtId="0" fontId="3" fillId="0" borderId="0" xfId="25" applyFont="1" applyFill="1" applyAlignment="1">
      <alignment/>
      <protection/>
    </xf>
    <xf numFmtId="178" fontId="2" fillId="0" borderId="0" xfId="19" applyNumberFormat="1" applyFont="1" applyFill="1" applyBorder="1" applyAlignment="1" applyProtection="1">
      <alignment horizontal="right"/>
      <protection/>
    </xf>
    <xf numFmtId="178" fontId="4" fillId="0" borderId="0" xfId="19" applyNumberFormat="1" applyFont="1" applyFill="1" applyBorder="1" applyAlignment="1" applyProtection="1">
      <alignment horizontal="right"/>
      <protection/>
    </xf>
    <xf numFmtId="178" fontId="2" fillId="0" borderId="1" xfId="19" applyNumberFormat="1" applyFont="1" applyFill="1" applyBorder="1" applyAlignment="1" applyProtection="1">
      <alignment horizontal="right"/>
      <protection/>
    </xf>
    <xf numFmtId="178" fontId="2" fillId="0" borderId="0" xfId="19" applyNumberFormat="1" applyFont="1" applyFill="1" applyBorder="1" applyAlignment="1" applyProtection="1">
      <alignment/>
      <protection/>
    </xf>
    <xf numFmtId="0" fontId="1" fillId="0" borderId="0" xfId="25" applyFont="1" applyFill="1" applyAlignment="1">
      <alignment/>
      <protection/>
    </xf>
    <xf numFmtId="178" fontId="2" fillId="0" borderId="2" xfId="19" applyNumberFormat="1" applyFont="1" applyFill="1" applyBorder="1" applyAlignment="1" applyProtection="1">
      <alignment/>
      <protection/>
    </xf>
    <xf numFmtId="178" fontId="2" fillId="0" borderId="2" xfId="19" applyNumberFormat="1" applyFont="1" applyFill="1" applyBorder="1" applyAlignment="1" applyProtection="1">
      <alignment horizontal="right"/>
      <protection/>
    </xf>
    <xf numFmtId="178" fontId="2" fillId="0" borderId="3" xfId="19" applyNumberFormat="1" applyFont="1" applyFill="1" applyBorder="1" applyAlignment="1" applyProtection="1">
      <alignment/>
      <protection/>
    </xf>
    <xf numFmtId="178" fontId="2" fillId="0" borderId="4" xfId="19" applyNumberFormat="1" applyFont="1" applyFill="1" applyBorder="1" applyAlignment="1" applyProtection="1">
      <alignment/>
      <protection/>
    </xf>
    <xf numFmtId="171" fontId="2" fillId="0" borderId="0" xfId="15" applyFont="1" applyFill="1" applyBorder="1" applyAlignment="1" applyProtection="1">
      <alignment horizontal="right"/>
      <protection/>
    </xf>
    <xf numFmtId="171" fontId="2" fillId="0" borderId="0" xfId="15" applyFont="1" applyFill="1" applyBorder="1" applyAlignment="1" applyProtection="1">
      <alignment/>
      <protection/>
    </xf>
    <xf numFmtId="43" fontId="0" fillId="0" borderId="0" xfId="0" applyNumberFormat="1" applyFont="1" applyFill="1" applyAlignment="1">
      <alignment/>
    </xf>
    <xf numFmtId="0" fontId="2" fillId="0" borderId="0" xfId="25" applyFont="1" applyAlignment="1">
      <alignment/>
      <protection/>
    </xf>
    <xf numFmtId="37" fontId="2" fillId="0" borderId="0" xfId="20" applyNumberFormat="1" applyFont="1" applyFill="1" applyBorder="1" applyAlignment="1" applyProtection="1">
      <alignment/>
      <protection/>
    </xf>
    <xf numFmtId="37" fontId="5" fillId="0" borderId="0" xfId="20" applyNumberFormat="1" applyFont="1" applyFill="1" applyBorder="1" applyAlignment="1" applyProtection="1">
      <alignment horizontal="right"/>
      <protection/>
    </xf>
    <xf numFmtId="37" fontId="2" fillId="0" borderId="0" xfId="20" applyNumberFormat="1" applyFont="1" applyFill="1" applyBorder="1" applyAlignment="1" applyProtection="1">
      <alignment horizontal="right"/>
      <protection/>
    </xf>
    <xf numFmtId="3" fontId="2" fillId="0" borderId="0" xfId="20" applyNumberFormat="1" applyFont="1" applyFill="1" applyBorder="1" applyAlignment="1" applyProtection="1">
      <alignment horizontal="center"/>
      <protection/>
    </xf>
    <xf numFmtId="37" fontId="2" fillId="0" borderId="0" xfId="20" applyNumberFormat="1" applyFont="1" applyFill="1" applyBorder="1" applyAlignment="1" applyProtection="1" quotePrefix="1">
      <alignment horizontal="right"/>
      <protection/>
    </xf>
    <xf numFmtId="0" fontId="0" fillId="0" borderId="0" xfId="0" applyFont="1" applyAlignment="1">
      <alignment/>
    </xf>
    <xf numFmtId="3" fontId="2" fillId="0" borderId="0" xfId="20" applyNumberFormat="1" applyFont="1" applyFill="1" applyBorder="1" applyAlignment="1" applyProtection="1">
      <alignment horizontal="right"/>
      <protection/>
    </xf>
    <xf numFmtId="178" fontId="2" fillId="0" borderId="0" xfId="2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" fillId="0" borderId="0" xfId="20" applyNumberFormat="1" applyFont="1" applyFill="1" applyBorder="1" applyAlignment="1" applyProtection="1">
      <alignment horizontal="right"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0" fillId="0" borderId="0" xfId="26" applyFont="1" applyFill="1" applyAlignment="1">
      <alignment/>
      <protection/>
    </xf>
    <xf numFmtId="178" fontId="2" fillId="0" borderId="5" xfId="20" applyNumberFormat="1" applyFont="1" applyFill="1" applyBorder="1" applyAlignment="1" applyProtection="1">
      <alignment/>
      <protection/>
    </xf>
    <xf numFmtId="178" fontId="0" fillId="0" borderId="0" xfId="26" applyNumberFormat="1" applyFont="1" applyFill="1" applyAlignment="1">
      <alignment/>
      <protection/>
    </xf>
    <xf numFmtId="178" fontId="2" fillId="0" borderId="6" xfId="20" applyNumberFormat="1" applyFont="1" applyFill="1" applyBorder="1" applyAlignment="1" applyProtection="1">
      <alignment/>
      <protection/>
    </xf>
    <xf numFmtId="178" fontId="2" fillId="0" borderId="2" xfId="20" applyNumberFormat="1" applyFont="1" applyFill="1" applyBorder="1" applyAlignment="1" applyProtection="1">
      <alignment/>
      <protection/>
    </xf>
    <xf numFmtId="178" fontId="6" fillId="0" borderId="0" xfId="20" applyNumberFormat="1" applyFont="1" applyFill="1" applyBorder="1" applyAlignment="1" applyProtection="1">
      <alignment/>
      <protection/>
    </xf>
    <xf numFmtId="178" fontId="2" fillId="0" borderId="7" xfId="20" applyNumberFormat="1" applyFont="1" applyFill="1" applyBorder="1" applyAlignment="1" applyProtection="1">
      <alignment/>
      <protection/>
    </xf>
    <xf numFmtId="179" fontId="2" fillId="0" borderId="0" xfId="20" applyNumberFormat="1" applyFont="1" applyFill="1" applyBorder="1" applyAlignment="1" applyProtection="1">
      <alignment/>
      <protection/>
    </xf>
    <xf numFmtId="171" fontId="7" fillId="0" borderId="0" xfId="15" applyFont="1" applyFill="1" applyBorder="1" applyAlignment="1" applyProtection="1">
      <alignment/>
      <protection/>
    </xf>
    <xf numFmtId="178" fontId="7" fillId="0" borderId="0" xfId="20" applyNumberFormat="1" applyFont="1" applyFill="1" applyBorder="1" applyAlignment="1" applyProtection="1">
      <alignment/>
      <protection/>
    </xf>
    <xf numFmtId="178" fontId="8" fillId="0" borderId="0" xfId="20" applyNumberFormat="1" applyFont="1" applyFill="1" applyBorder="1" applyAlignment="1" applyProtection="1">
      <alignment/>
      <protection/>
    </xf>
    <xf numFmtId="3" fontId="2" fillId="0" borderId="0" xfId="18" applyNumberFormat="1" applyFont="1" applyFill="1" applyBorder="1" applyAlignment="1" applyProtection="1">
      <alignment/>
      <protection/>
    </xf>
    <xf numFmtId="3" fontId="2" fillId="0" borderId="0" xfId="18" applyNumberFormat="1" applyFont="1" applyFill="1" applyBorder="1" applyAlignment="1" applyProtection="1">
      <alignment horizontal="left"/>
      <protection/>
    </xf>
    <xf numFmtId="3" fontId="1" fillId="0" borderId="0" xfId="18" applyNumberFormat="1" applyFont="1" applyFill="1" applyBorder="1" applyAlignment="1" applyProtection="1">
      <alignment/>
      <protection/>
    </xf>
    <xf numFmtId="3" fontId="2" fillId="0" borderId="0" xfId="18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78" fontId="2" fillId="0" borderId="0" xfId="18" applyNumberFormat="1" applyFont="1" applyFill="1" applyBorder="1" applyAlignment="1" applyProtection="1">
      <alignment horizontal="right"/>
      <protection/>
    </xf>
    <xf numFmtId="178" fontId="2" fillId="0" borderId="0" xfId="18" applyNumberFormat="1" applyFont="1" applyFill="1" applyBorder="1" applyAlignment="1" applyProtection="1">
      <alignment/>
      <protection/>
    </xf>
    <xf numFmtId="178" fontId="2" fillId="0" borderId="8" xfId="18" applyNumberFormat="1" applyFont="1" applyFill="1" applyBorder="1" applyAlignment="1" applyProtection="1">
      <alignment horizontal="right"/>
      <protection/>
    </xf>
    <xf numFmtId="178" fontId="2" fillId="0" borderId="3" xfId="18" applyNumberFormat="1" applyFont="1" applyFill="1" applyBorder="1" applyAlignment="1" applyProtection="1">
      <alignment horizontal="right"/>
      <protection/>
    </xf>
    <xf numFmtId="3" fontId="9" fillId="0" borderId="0" xfId="18" applyNumberFormat="1" applyFont="1" applyFill="1" applyBorder="1" applyAlignment="1" applyProtection="1">
      <alignment/>
      <protection/>
    </xf>
    <xf numFmtId="178" fontId="2" fillId="0" borderId="0" xfId="18" applyNumberFormat="1" applyFont="1" applyFill="1" applyBorder="1" applyAlignment="1" applyProtection="1">
      <alignment horizontal="left"/>
      <protection/>
    </xf>
    <xf numFmtId="0" fontId="0" fillId="0" borderId="0" xfId="24" applyFill="1" applyBorder="1" applyAlignment="1">
      <alignment horizontal="right"/>
      <protection/>
    </xf>
    <xf numFmtId="3" fontId="2" fillId="0" borderId="0" xfId="17" applyNumberFormat="1" applyFont="1" applyFill="1" applyBorder="1" applyAlignment="1" applyProtection="1">
      <alignment horizontal="left"/>
      <protection/>
    </xf>
    <xf numFmtId="37" fontId="2" fillId="0" borderId="0" xfId="17" applyNumberFormat="1" applyFont="1" applyFill="1" applyBorder="1" applyAlignment="1" applyProtection="1">
      <alignment/>
      <protection/>
    </xf>
    <xf numFmtId="3" fontId="2" fillId="0" borderId="0" xfId="17" applyNumberFormat="1" applyFont="1" applyFill="1" applyBorder="1" applyAlignment="1" applyProtection="1">
      <alignment/>
      <protection/>
    </xf>
    <xf numFmtId="3" fontId="1" fillId="0" borderId="0" xfId="17" applyNumberFormat="1" applyFont="1" applyFill="1" applyBorder="1" applyAlignment="1" applyProtection="1">
      <alignment/>
      <protection/>
    </xf>
    <xf numFmtId="37" fontId="5" fillId="0" borderId="0" xfId="23" applyNumberFormat="1" applyFont="1" applyFill="1" applyAlignment="1">
      <alignment horizontal="right"/>
      <protection/>
    </xf>
    <xf numFmtId="0" fontId="5" fillId="0" borderId="0" xfId="23" applyFont="1" applyFill="1" applyBorder="1" applyAlignment="1">
      <alignment horizontal="right"/>
      <protection/>
    </xf>
    <xf numFmtId="3" fontId="10" fillId="0" borderId="0" xfId="17" applyNumberFormat="1" applyFont="1" applyFill="1" applyBorder="1" applyAlignment="1" applyProtection="1">
      <alignment horizontal="left"/>
      <protection/>
    </xf>
    <xf numFmtId="37" fontId="5" fillId="0" borderId="0" xfId="17" applyNumberFormat="1" applyFont="1" applyFill="1" applyBorder="1" applyAlignment="1" applyProtection="1" quotePrefix="1">
      <alignment horizontal="right"/>
      <protection/>
    </xf>
    <xf numFmtId="3" fontId="1" fillId="0" borderId="0" xfId="17" applyNumberFormat="1" applyFont="1" applyFill="1" applyBorder="1" applyAlignment="1" applyProtection="1">
      <alignment horizontal="right"/>
      <protection/>
    </xf>
    <xf numFmtId="3" fontId="2" fillId="0" borderId="0" xfId="17" applyNumberFormat="1" applyFont="1" applyFill="1" applyBorder="1" applyAlignment="1" applyProtection="1">
      <alignment horizontal="center"/>
      <protection/>
    </xf>
    <xf numFmtId="37" fontId="10" fillId="0" borderId="0" xfId="17" applyNumberFormat="1" applyFont="1" applyFill="1" applyBorder="1" applyAlignment="1" applyProtection="1">
      <alignment horizontal="right"/>
      <protection/>
    </xf>
    <xf numFmtId="3" fontId="2" fillId="0" borderId="0" xfId="17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78" fontId="10" fillId="0" borderId="0" xfId="20" applyNumberFormat="1" applyFont="1" applyFill="1" applyBorder="1" applyAlignment="1" applyProtection="1">
      <alignment/>
      <protection/>
    </xf>
    <xf numFmtId="37" fontId="11" fillId="0" borderId="0" xfId="17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left"/>
    </xf>
    <xf numFmtId="178" fontId="10" fillId="0" borderId="2" xfId="20" applyNumberFormat="1" applyFont="1" applyFill="1" applyBorder="1" applyAlignment="1" applyProtection="1">
      <alignment/>
      <protection/>
    </xf>
    <xf numFmtId="3" fontId="11" fillId="0" borderId="0" xfId="17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" fontId="12" fillId="0" borderId="0" xfId="0" applyNumberFormat="1" applyFont="1" applyAlignment="1">
      <alignment/>
    </xf>
    <xf numFmtId="178" fontId="10" fillId="0" borderId="1" xfId="2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181" fontId="10" fillId="0" borderId="0" xfId="15" applyNumberFormat="1" applyFont="1" applyAlignment="1">
      <alignment/>
    </xf>
    <xf numFmtId="0" fontId="12" fillId="0" borderId="0" xfId="0" applyFont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8" fontId="10" fillId="0" borderId="0" xfId="2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78" fontId="10" fillId="0" borderId="5" xfId="2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180" fontId="2" fillId="0" borderId="0" xfId="0" applyNumberFormat="1" applyFont="1" applyFill="1" applyAlignment="1">
      <alignment horizontal="left"/>
    </xf>
    <xf numFmtId="14" fontId="15" fillId="0" borderId="0" xfId="0" applyNumberFormat="1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84" fontId="15" fillId="0" borderId="0" xfId="15" applyNumberFormat="1" applyFont="1" applyAlignment="1">
      <alignment/>
    </xf>
    <xf numFmtId="184" fontId="15" fillId="0" borderId="0" xfId="0" applyNumberFormat="1" applyFont="1" applyAlignment="1">
      <alignment/>
    </xf>
    <xf numFmtId="3" fontId="2" fillId="0" borderId="9" xfId="18" applyNumberFormat="1" applyFont="1" applyFill="1" applyBorder="1" applyAlignment="1" applyProtection="1">
      <alignment horizontal="center"/>
      <protection/>
    </xf>
    <xf numFmtId="0" fontId="2" fillId="0" borderId="9" xfId="24" applyFont="1" applyFill="1" applyBorder="1" applyAlignment="1">
      <alignment horizontal="center"/>
      <protection/>
    </xf>
    <xf numFmtId="37" fontId="5" fillId="0" borderId="0" xfId="17" applyNumberFormat="1" applyFont="1" applyFill="1" applyBorder="1" applyAlignment="1" applyProtection="1">
      <alignment horizontal="center"/>
      <protection/>
    </xf>
  </cellXfs>
  <cellStyles count="14">
    <cellStyle name="Normal" xfId="0"/>
    <cellStyle name="Comma" xfId="15"/>
    <cellStyle name="Comma [0]" xfId="16"/>
    <cellStyle name="Comma_Sheet1" xfId="17"/>
    <cellStyle name="Comma_Sheet2" xfId="18"/>
    <cellStyle name="Comma_Sheet3" xfId="19"/>
    <cellStyle name="Comma_Sheet4" xfId="20"/>
    <cellStyle name="Currency" xfId="21"/>
    <cellStyle name="Currency [0]" xfId="22"/>
    <cellStyle name="Normal_Sheet1" xfId="23"/>
    <cellStyle name="Normal_Sheet2" xfId="24"/>
    <cellStyle name="Normal_Sheet3" xfId="25"/>
    <cellStyle name="Normal_Sheet4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4">
      <selection activeCell="J10" sqref="J10"/>
    </sheetView>
  </sheetViews>
  <sheetFormatPr defaultColWidth="9.140625" defaultRowHeight="12.75"/>
  <cols>
    <col min="1" max="1" width="35.00390625" style="0" customWidth="1"/>
    <col min="2" max="2" width="6.00390625" style="0" customWidth="1"/>
    <col min="3" max="3" width="2.57421875" style="0" customWidth="1"/>
    <col min="4" max="4" width="11.7109375" style="0" customWidth="1"/>
    <col min="5" max="5" width="2.7109375" style="0" customWidth="1"/>
    <col min="6" max="6" width="11.7109375" style="0" customWidth="1"/>
    <col min="7" max="7" width="3.7109375" style="0" customWidth="1"/>
    <col min="8" max="8" width="11.7109375" style="0" customWidth="1"/>
    <col min="9" max="9" width="2.7109375" style="0" customWidth="1"/>
    <col min="10" max="10" width="11.7109375" style="0" customWidth="1"/>
  </cols>
  <sheetData>
    <row r="1" spans="1:10" ht="15">
      <c r="A1" s="1" t="s">
        <v>0</v>
      </c>
      <c r="B1" s="2"/>
      <c r="C1" s="2"/>
      <c r="D1" s="3"/>
      <c r="E1" s="3"/>
      <c r="F1" s="4"/>
      <c r="G1" s="4"/>
      <c r="H1" s="4"/>
      <c r="I1" s="4"/>
      <c r="J1" s="4"/>
    </row>
    <row r="2" spans="1:10" ht="15">
      <c r="A2" s="5" t="s">
        <v>1</v>
      </c>
      <c r="B2" s="2"/>
      <c r="C2" s="2"/>
      <c r="D2" s="3"/>
      <c r="E2" s="3"/>
      <c r="F2" s="4"/>
      <c r="G2" s="4"/>
      <c r="H2" s="4"/>
      <c r="I2" s="4"/>
      <c r="J2" s="4"/>
    </row>
    <row r="3" spans="1:10" ht="15">
      <c r="A3" s="6" t="s">
        <v>2</v>
      </c>
      <c r="B3" s="2"/>
      <c r="C3" s="2"/>
      <c r="D3" s="3"/>
      <c r="E3" s="3"/>
      <c r="F3" s="4"/>
      <c r="G3" s="4"/>
      <c r="H3" s="4"/>
      <c r="I3" s="4"/>
      <c r="J3" s="4"/>
    </row>
    <row r="4" spans="1:10" ht="15">
      <c r="A4" s="7" t="s">
        <v>3</v>
      </c>
      <c r="B4" s="2"/>
      <c r="C4" s="2"/>
      <c r="D4" s="3"/>
      <c r="E4" s="3"/>
      <c r="F4" s="4"/>
      <c r="G4" s="4"/>
      <c r="H4" s="8"/>
      <c r="I4" s="4"/>
      <c r="J4" s="4"/>
    </row>
    <row r="5" spans="1:10" ht="15">
      <c r="A5" s="5" t="s">
        <v>4</v>
      </c>
      <c r="B5" s="2"/>
      <c r="C5" s="2"/>
      <c r="D5" s="3"/>
      <c r="E5" s="3"/>
      <c r="F5" s="4"/>
      <c r="G5" s="4"/>
      <c r="H5" s="4"/>
      <c r="I5" s="4"/>
      <c r="J5" s="4"/>
    </row>
    <row r="6" spans="1:10" ht="15">
      <c r="A6" s="5"/>
      <c r="B6" s="2"/>
      <c r="C6" s="2"/>
      <c r="D6" s="3"/>
      <c r="E6" s="3"/>
      <c r="F6" s="4"/>
      <c r="G6" s="4"/>
      <c r="H6" s="4"/>
      <c r="I6" s="4"/>
      <c r="J6" s="4"/>
    </row>
    <row r="7" spans="1:10" ht="15">
      <c r="A7" s="5" t="s">
        <v>5</v>
      </c>
      <c r="B7" s="2"/>
      <c r="C7" s="2"/>
      <c r="D7" s="3"/>
      <c r="E7" s="3"/>
      <c r="F7" s="4"/>
      <c r="G7" s="4"/>
      <c r="H7" s="4"/>
      <c r="I7" s="4"/>
      <c r="J7" s="4"/>
    </row>
    <row r="8" spans="1:10" ht="15">
      <c r="A8" s="5" t="s">
        <v>6</v>
      </c>
      <c r="B8" s="2"/>
      <c r="C8" s="2"/>
      <c r="D8" s="3"/>
      <c r="E8" s="3"/>
      <c r="F8" s="4"/>
      <c r="G8" s="4"/>
      <c r="H8" s="4"/>
      <c r="I8" s="4"/>
      <c r="J8" s="4"/>
    </row>
    <row r="9" spans="1:10" ht="15.75">
      <c r="A9" s="7" t="s">
        <v>7</v>
      </c>
      <c r="B9" s="2"/>
      <c r="C9" s="2"/>
      <c r="D9" s="3"/>
      <c r="E9" s="3"/>
      <c r="F9" s="4"/>
      <c r="G9" s="4"/>
      <c r="H9" s="4"/>
      <c r="I9" s="4"/>
      <c r="J9" s="95" t="s">
        <v>40</v>
      </c>
    </row>
    <row r="10" spans="1:10" ht="15">
      <c r="A10" s="2"/>
      <c r="B10" s="2"/>
      <c r="C10" s="2"/>
      <c r="D10" s="9" t="s">
        <v>8</v>
      </c>
      <c r="E10" s="9"/>
      <c r="F10" s="10" t="s">
        <v>9</v>
      </c>
      <c r="G10" s="11"/>
      <c r="H10" s="9" t="s">
        <v>10</v>
      </c>
      <c r="I10" s="11"/>
      <c r="J10" s="9" t="s">
        <v>10</v>
      </c>
    </row>
    <row r="11" spans="1:10" ht="15">
      <c r="A11" s="2"/>
      <c r="B11" s="2"/>
      <c r="C11" s="2"/>
      <c r="D11" s="9" t="s">
        <v>11</v>
      </c>
      <c r="E11" s="9"/>
      <c r="F11" s="9" t="s">
        <v>11</v>
      </c>
      <c r="G11" s="11"/>
      <c r="H11" s="9" t="s">
        <v>12</v>
      </c>
      <c r="I11" s="11"/>
      <c r="J11" s="9" t="s">
        <v>12</v>
      </c>
    </row>
    <row r="12" spans="1:10" ht="15">
      <c r="A12" s="2"/>
      <c r="B12" s="2"/>
      <c r="C12" s="2"/>
      <c r="D12" s="12" t="s">
        <v>13</v>
      </c>
      <c r="E12" s="9"/>
      <c r="F12" s="12" t="s">
        <v>14</v>
      </c>
      <c r="G12" s="11"/>
      <c r="H12" s="12" t="s">
        <v>13</v>
      </c>
      <c r="I12" s="9"/>
      <c r="J12" s="12" t="s">
        <v>14</v>
      </c>
    </row>
    <row r="13" spans="1:10" ht="15">
      <c r="A13" s="2"/>
      <c r="B13" s="2"/>
      <c r="C13" s="2"/>
      <c r="D13" s="9" t="s">
        <v>15</v>
      </c>
      <c r="E13" s="9"/>
      <c r="F13" s="9" t="s">
        <v>15</v>
      </c>
      <c r="G13" s="11"/>
      <c r="H13" s="11" t="s">
        <v>15</v>
      </c>
      <c r="I13" s="11"/>
      <c r="J13" s="9" t="s">
        <v>15</v>
      </c>
    </row>
    <row r="14" spans="1:10" ht="15">
      <c r="A14" s="2"/>
      <c r="B14" s="2"/>
      <c r="C14" s="2"/>
      <c r="D14" s="3"/>
      <c r="E14" s="3"/>
      <c r="F14" s="3"/>
      <c r="G14" s="4"/>
      <c r="H14" s="4"/>
      <c r="I14" s="4"/>
      <c r="J14" s="3"/>
    </row>
    <row r="15" spans="1:10" ht="15">
      <c r="A15" s="13" t="s">
        <v>16</v>
      </c>
      <c r="B15" s="14"/>
      <c r="C15" s="14"/>
      <c r="D15" s="15">
        <v>29086.530083530146</v>
      </c>
      <c r="E15" s="15"/>
      <c r="F15" s="15">
        <v>28488</v>
      </c>
      <c r="G15" s="15"/>
      <c r="H15" s="15">
        <v>116279.5</v>
      </c>
      <c r="I15" s="15"/>
      <c r="J15" s="15">
        <v>105597</v>
      </c>
    </row>
    <row r="16" spans="1:10" ht="15">
      <c r="A16" s="13" t="s">
        <v>17</v>
      </c>
      <c r="B16" s="14"/>
      <c r="C16" s="14"/>
      <c r="D16" s="15">
        <v>523.2849906909094</v>
      </c>
      <c r="E16" s="15"/>
      <c r="F16" s="15">
        <v>181</v>
      </c>
      <c r="G16" s="15"/>
      <c r="H16" s="15">
        <v>2293.4</v>
      </c>
      <c r="I16" s="15"/>
      <c r="J16" s="15">
        <v>685</v>
      </c>
    </row>
    <row r="17" spans="1:10" ht="15">
      <c r="A17" s="13" t="s">
        <v>18</v>
      </c>
      <c r="B17" s="14"/>
      <c r="C17" s="14"/>
      <c r="D17" s="15"/>
      <c r="E17" s="15"/>
      <c r="F17" s="15"/>
      <c r="G17" s="15"/>
      <c r="H17" s="15"/>
      <c r="I17" s="15"/>
      <c r="J17" s="15"/>
    </row>
    <row r="18" spans="1:10" ht="15">
      <c r="A18" s="13" t="s">
        <v>19</v>
      </c>
      <c r="B18" s="14"/>
      <c r="C18" s="14"/>
      <c r="D18" s="15">
        <v>2940.692821727268</v>
      </c>
      <c r="E18" s="15"/>
      <c r="F18" s="15">
        <v>1976</v>
      </c>
      <c r="G18" s="15"/>
      <c r="H18" s="15">
        <v>2485.2</v>
      </c>
      <c r="I18" s="15"/>
      <c r="J18" s="15">
        <v>4576</v>
      </c>
    </row>
    <row r="19" spans="1:10" ht="15">
      <c r="A19" s="13" t="s">
        <v>20</v>
      </c>
      <c r="B19" s="14"/>
      <c r="C19" s="14"/>
      <c r="D19" s="15">
        <v>-22168.212469774546</v>
      </c>
      <c r="E19" s="15"/>
      <c r="F19" s="15">
        <v>-19029</v>
      </c>
      <c r="G19" s="15"/>
      <c r="H19" s="15">
        <v>-71201.7</v>
      </c>
      <c r="I19" s="15"/>
      <c r="J19" s="15">
        <v>-63647</v>
      </c>
    </row>
    <row r="20" spans="1:10" ht="15">
      <c r="A20" s="13" t="s">
        <v>21</v>
      </c>
      <c r="B20" s="14"/>
      <c r="C20" s="14"/>
      <c r="D20" s="15">
        <v>-3805.2778171200007</v>
      </c>
      <c r="E20" s="15"/>
      <c r="F20" s="15">
        <v>-5479</v>
      </c>
      <c r="G20" s="15"/>
      <c r="H20" s="15">
        <v>-19647.3</v>
      </c>
      <c r="I20" s="15"/>
      <c r="J20" s="15">
        <v>-19298</v>
      </c>
    </row>
    <row r="21" spans="1:10" ht="15">
      <c r="A21" s="13" t="s">
        <v>22</v>
      </c>
      <c r="B21" s="14"/>
      <c r="C21" s="14"/>
      <c r="D21" s="15">
        <v>-1850.8994882636407</v>
      </c>
      <c r="E21" s="15"/>
      <c r="F21" s="15">
        <v>-2320</v>
      </c>
      <c r="G21" s="15"/>
      <c r="H21" s="15">
        <v>-8489.7</v>
      </c>
      <c r="I21" s="15"/>
      <c r="J21" s="15">
        <v>-6451</v>
      </c>
    </row>
    <row r="22" spans="1:10" ht="15">
      <c r="A22" s="13" t="s">
        <v>23</v>
      </c>
      <c r="B22" s="14"/>
      <c r="C22" s="14"/>
      <c r="D22" s="15">
        <v>-3182.884824655637</v>
      </c>
      <c r="E22" s="15"/>
      <c r="F22" s="15">
        <v>-2599</v>
      </c>
      <c r="G22" s="15"/>
      <c r="H22" s="16">
        <v>-13284.3</v>
      </c>
      <c r="I22" s="15"/>
      <c r="J22" s="15">
        <v>-14101</v>
      </c>
    </row>
    <row r="23" spans="1:10" ht="15">
      <c r="A23" s="13" t="s">
        <v>24</v>
      </c>
      <c r="B23" s="14"/>
      <c r="C23" s="14"/>
      <c r="D23" s="15">
        <v>-1168.7062433363635</v>
      </c>
      <c r="E23" s="15"/>
      <c r="F23" s="15">
        <v>-184</v>
      </c>
      <c r="G23" s="15"/>
      <c r="H23" s="15">
        <v>-5923.2</v>
      </c>
      <c r="I23" s="15"/>
      <c r="J23" s="15">
        <v>-5257</v>
      </c>
    </row>
    <row r="24" spans="1:10" ht="15">
      <c r="A24" s="13" t="s">
        <v>25</v>
      </c>
      <c r="B24" s="14"/>
      <c r="C24" s="14"/>
      <c r="D24" s="17">
        <v>34.005</v>
      </c>
      <c r="E24" s="15"/>
      <c r="F24" s="17">
        <v>-41</v>
      </c>
      <c r="G24" s="15"/>
      <c r="H24" s="17">
        <v>-60.8</v>
      </c>
      <c r="I24" s="15"/>
      <c r="J24" s="17">
        <v>-41</v>
      </c>
    </row>
    <row r="25" spans="1:10" ht="15">
      <c r="A25" s="2"/>
      <c r="B25" s="14"/>
      <c r="C25" s="14"/>
      <c r="D25" s="15"/>
      <c r="E25" s="15"/>
      <c r="F25" s="15"/>
      <c r="G25" s="18"/>
      <c r="H25" s="15"/>
      <c r="I25" s="15"/>
      <c r="J25" s="15"/>
    </row>
    <row r="26" spans="1:10" ht="15">
      <c r="A26" s="19" t="s">
        <v>26</v>
      </c>
      <c r="B26" s="14"/>
      <c r="C26" s="14"/>
      <c r="D26" s="18">
        <v>408.5320527981371</v>
      </c>
      <c r="E26" s="18"/>
      <c r="F26" s="18">
        <v>993</v>
      </c>
      <c r="G26" s="18"/>
      <c r="H26" s="18">
        <v>2451.099999999995</v>
      </c>
      <c r="I26" s="18"/>
      <c r="J26" s="18">
        <v>2063</v>
      </c>
    </row>
    <row r="27" spans="1:10" ht="15">
      <c r="A27" s="2" t="s">
        <v>27</v>
      </c>
      <c r="B27" s="14"/>
      <c r="C27" s="14"/>
      <c r="D27" s="17">
        <v>-284.8822681818182</v>
      </c>
      <c r="E27" s="18"/>
      <c r="F27" s="20">
        <v>-254</v>
      </c>
      <c r="G27" s="18"/>
      <c r="H27" s="21">
        <v>-833</v>
      </c>
      <c r="I27" s="18"/>
      <c r="J27" s="21">
        <v>-553</v>
      </c>
    </row>
    <row r="28" spans="1:10" ht="15.75" thickBot="1">
      <c r="A28" s="19" t="s">
        <v>28</v>
      </c>
      <c r="B28" s="14"/>
      <c r="C28" s="14"/>
      <c r="D28" s="22">
        <v>123.64978461631893</v>
      </c>
      <c r="E28" s="18"/>
      <c r="F28" s="22">
        <v>739</v>
      </c>
      <c r="G28" s="18"/>
      <c r="H28" s="22">
        <v>1618.099999999995</v>
      </c>
      <c r="I28" s="18"/>
      <c r="J28" s="22">
        <v>1510</v>
      </c>
    </row>
    <row r="29" spans="1:10" ht="15.75" thickTop="1">
      <c r="A29" s="19"/>
      <c r="B29" s="14"/>
      <c r="C29" s="14"/>
      <c r="D29" s="18"/>
      <c r="E29" s="18"/>
      <c r="F29" s="18"/>
      <c r="G29" s="18"/>
      <c r="H29" s="18"/>
      <c r="I29" s="18"/>
      <c r="J29" s="18"/>
    </row>
    <row r="30" spans="1:10" ht="15">
      <c r="A30" s="19" t="s">
        <v>29</v>
      </c>
      <c r="B30" s="14"/>
      <c r="C30" s="14"/>
      <c r="D30" s="18"/>
      <c r="E30" s="18"/>
      <c r="F30" s="18"/>
      <c r="G30" s="18"/>
      <c r="H30" s="18"/>
      <c r="I30" s="18"/>
      <c r="J30" s="18"/>
    </row>
    <row r="31" spans="1:10" ht="15.75" thickBot="1">
      <c r="A31" s="2" t="s">
        <v>30</v>
      </c>
      <c r="B31" s="14"/>
      <c r="C31" s="14"/>
      <c r="D31" s="23">
        <v>123.64978461631915</v>
      </c>
      <c r="E31" s="18"/>
      <c r="F31" s="23">
        <v>739</v>
      </c>
      <c r="G31" s="18"/>
      <c r="H31" s="23">
        <v>1618.099999999995</v>
      </c>
      <c r="I31" s="18"/>
      <c r="J31" s="23">
        <v>1510</v>
      </c>
    </row>
    <row r="32" spans="1:10" ht="15.75" thickTop="1">
      <c r="A32" s="19"/>
      <c r="B32" s="14"/>
      <c r="C32" s="14"/>
      <c r="D32" s="18"/>
      <c r="E32" s="18"/>
      <c r="F32" s="18"/>
      <c r="G32" s="18"/>
      <c r="H32" s="18"/>
      <c r="I32" s="18"/>
      <c r="J32" s="18"/>
    </row>
    <row r="33" spans="1:10" ht="15">
      <c r="A33" s="2" t="s">
        <v>31</v>
      </c>
      <c r="B33" s="14"/>
      <c r="C33" s="14"/>
      <c r="D33" s="24">
        <v>0.15473474066439716</v>
      </c>
      <c r="E33" s="25"/>
      <c r="F33" s="26">
        <v>0.93</v>
      </c>
      <c r="G33" s="25"/>
      <c r="H33" s="24">
        <v>2.0248824908669993</v>
      </c>
      <c r="I33" s="25"/>
      <c r="J33" s="24">
        <v>1.88</v>
      </c>
    </row>
    <row r="34" spans="1:10" ht="15">
      <c r="A34" s="27" t="s">
        <v>32</v>
      </c>
      <c r="B34" s="14"/>
      <c r="C34" s="14"/>
      <c r="D34" s="9" t="s">
        <v>33</v>
      </c>
      <c r="E34" s="9"/>
      <c r="F34" s="9" t="s">
        <v>33</v>
      </c>
      <c r="G34" s="9"/>
      <c r="H34" s="9" t="s">
        <v>33</v>
      </c>
      <c r="I34" s="9"/>
      <c r="J34" s="9" t="s">
        <v>33</v>
      </c>
    </row>
    <row r="35" spans="1:10" ht="15">
      <c r="A35" s="2"/>
      <c r="B35" s="2"/>
      <c r="C35" s="2"/>
      <c r="D35" s="3"/>
      <c r="E35" s="3"/>
      <c r="F35" s="3"/>
      <c r="G35" s="3"/>
      <c r="H35" s="3"/>
      <c r="I35" s="3"/>
      <c r="J35" s="3"/>
    </row>
    <row r="36" spans="1:10" ht="15">
      <c r="A36" s="2" t="s">
        <v>34</v>
      </c>
      <c r="B36" s="2"/>
      <c r="C36" s="2"/>
      <c r="D36" s="9"/>
      <c r="E36" s="9"/>
      <c r="F36" s="9"/>
      <c r="G36" s="3"/>
      <c r="H36" s="9"/>
      <c r="I36" s="9"/>
      <c r="J36" s="9"/>
    </row>
    <row r="37" spans="1:10" ht="15">
      <c r="A37" s="2" t="s">
        <v>35</v>
      </c>
      <c r="B37" s="2"/>
      <c r="C37" s="2"/>
      <c r="D37" s="3"/>
      <c r="E37" s="3"/>
      <c r="F37" s="3"/>
      <c r="G37" s="3"/>
      <c r="H37" s="3"/>
      <c r="I37" s="3"/>
      <c r="J37" s="3"/>
    </row>
    <row r="38" spans="1:10" ht="15">
      <c r="A38" s="2"/>
      <c r="B38" s="2"/>
      <c r="C38" s="2"/>
      <c r="D38" s="3"/>
      <c r="E38" s="3"/>
      <c r="F38" s="3"/>
      <c r="G38" s="3"/>
      <c r="H38" s="3"/>
      <c r="I38" s="3"/>
      <c r="J38" s="3"/>
    </row>
  </sheetData>
  <printOptions/>
  <pageMargins left="0.35433070866141736" right="0.35433070866141736" top="0.3937007874015748" bottom="0.3937007874015748" header="0.31496062992125984" footer="0.31496062992125984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39">
      <selection activeCell="F48" sqref="F48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4" width="5.7109375" style="0" customWidth="1"/>
    <col min="5" max="5" width="9.7109375" style="0" customWidth="1"/>
    <col min="6" max="6" width="12.7109375" style="0" customWidth="1"/>
    <col min="7" max="7" width="3.8515625" style="0" customWidth="1"/>
    <col min="8" max="8" width="12.7109375" style="0" customWidth="1"/>
    <col min="11" max="11" width="10.140625" style="0" bestFit="1" customWidth="1"/>
    <col min="12" max="12" width="9.28125" style="0" bestFit="1" customWidth="1"/>
  </cols>
  <sheetData>
    <row r="1" spans="1:9" ht="15">
      <c r="A1" s="1" t="s">
        <v>0</v>
      </c>
      <c r="B1" s="6"/>
      <c r="C1" s="6"/>
      <c r="D1" s="6"/>
      <c r="E1" s="6"/>
      <c r="F1" s="28"/>
      <c r="G1" s="28"/>
      <c r="H1" s="28"/>
      <c r="I1" s="6"/>
    </row>
    <row r="2" spans="1:9" ht="15">
      <c r="A2" s="1" t="s">
        <v>1</v>
      </c>
      <c r="B2" s="6"/>
      <c r="C2" s="6"/>
      <c r="D2" s="6"/>
      <c r="E2" s="6"/>
      <c r="F2" s="28"/>
      <c r="G2" s="28"/>
      <c r="H2" s="28"/>
      <c r="I2" s="6"/>
    </row>
    <row r="3" spans="1:9" ht="15">
      <c r="A3" s="6" t="s">
        <v>2</v>
      </c>
      <c r="B3" s="6"/>
      <c r="C3" s="6"/>
      <c r="D3" s="6"/>
      <c r="E3" s="6"/>
      <c r="F3" s="28"/>
      <c r="G3" s="28"/>
      <c r="H3" s="28"/>
      <c r="I3" s="6"/>
    </row>
    <row r="4" spans="1:9" ht="15">
      <c r="A4" s="6" t="s">
        <v>3</v>
      </c>
      <c r="B4" s="6"/>
      <c r="C4" s="6"/>
      <c r="D4" s="6"/>
      <c r="E4" s="6"/>
      <c r="F4" s="28"/>
      <c r="G4" s="28"/>
      <c r="H4" s="28"/>
      <c r="I4" s="6"/>
    </row>
    <row r="5" spans="1:9" ht="15">
      <c r="A5" s="1" t="s">
        <v>4</v>
      </c>
      <c r="B5" s="6"/>
      <c r="C5" s="6"/>
      <c r="D5" s="6"/>
      <c r="E5" s="6"/>
      <c r="F5" s="28"/>
      <c r="G5" s="28"/>
      <c r="H5" s="28"/>
      <c r="I5" s="6"/>
    </row>
    <row r="6" spans="1:9" ht="15">
      <c r="A6" s="1"/>
      <c r="B6" s="6"/>
      <c r="C6" s="6"/>
      <c r="D6" s="6"/>
      <c r="E6" s="6"/>
      <c r="F6" s="28"/>
      <c r="G6" s="28"/>
      <c r="H6" s="28"/>
      <c r="I6" s="6"/>
    </row>
    <row r="7" spans="1:9" ht="15">
      <c r="A7" s="1" t="s">
        <v>36</v>
      </c>
      <c r="B7" s="6"/>
      <c r="C7" s="6"/>
      <c r="D7" s="6"/>
      <c r="E7" s="6"/>
      <c r="F7" s="28"/>
      <c r="G7" s="28"/>
      <c r="H7" s="28"/>
      <c r="I7" s="6"/>
    </row>
    <row r="8" spans="1:9" ht="15.75">
      <c r="A8" s="5" t="s">
        <v>37</v>
      </c>
      <c r="B8" s="6"/>
      <c r="C8" s="6"/>
      <c r="D8" s="6"/>
      <c r="E8" s="6"/>
      <c r="F8" s="29"/>
      <c r="G8" s="29"/>
      <c r="H8" s="28"/>
      <c r="I8" s="6"/>
    </row>
    <row r="9" spans="1:9" ht="15">
      <c r="A9" s="6" t="s">
        <v>7</v>
      </c>
      <c r="B9" s="6"/>
      <c r="C9" s="6"/>
      <c r="D9" s="6"/>
      <c r="E9" s="6"/>
      <c r="F9" s="30" t="s">
        <v>38</v>
      </c>
      <c r="G9" s="30"/>
      <c r="H9" s="30" t="s">
        <v>38</v>
      </c>
      <c r="I9" s="6"/>
    </row>
    <row r="10" spans="1:9" ht="15">
      <c r="A10" s="6"/>
      <c r="B10" s="6"/>
      <c r="C10" s="31"/>
      <c r="D10" s="31"/>
      <c r="E10" s="6"/>
      <c r="F10" s="32" t="s">
        <v>13</v>
      </c>
      <c r="G10" s="30"/>
      <c r="H10" s="30" t="s">
        <v>39</v>
      </c>
      <c r="I10" s="31"/>
    </row>
    <row r="11" spans="1:9" ht="15">
      <c r="A11" s="6"/>
      <c r="B11" s="6"/>
      <c r="C11" s="31"/>
      <c r="D11" s="31"/>
      <c r="E11" s="6"/>
      <c r="F11" s="30"/>
      <c r="G11" s="30"/>
      <c r="H11" s="30" t="s">
        <v>40</v>
      </c>
      <c r="I11" s="31"/>
    </row>
    <row r="12" spans="1:9" ht="15">
      <c r="A12" s="1" t="s">
        <v>41</v>
      </c>
      <c r="B12" s="6"/>
      <c r="C12" s="31"/>
      <c r="D12" s="31"/>
      <c r="E12" s="6"/>
      <c r="F12" s="30" t="s">
        <v>15</v>
      </c>
      <c r="G12" s="30"/>
      <c r="H12" s="30" t="s">
        <v>15</v>
      </c>
      <c r="I12" s="31"/>
    </row>
    <row r="13" spans="1:18" ht="15">
      <c r="A13" s="1" t="s">
        <v>42</v>
      </c>
      <c r="B13" s="6"/>
      <c r="C13" s="6"/>
      <c r="D13" s="31"/>
      <c r="E13" s="6"/>
      <c r="F13" s="30"/>
      <c r="G13" s="30"/>
      <c r="H13" s="30"/>
      <c r="I13" s="6"/>
      <c r="P13" s="97"/>
      <c r="Q13" s="98"/>
      <c r="R13" s="98"/>
    </row>
    <row r="14" spans="1:18" ht="15">
      <c r="A14" s="6" t="s">
        <v>43</v>
      </c>
      <c r="B14" s="33"/>
      <c r="C14" s="6"/>
      <c r="D14" s="31"/>
      <c r="E14" s="34"/>
      <c r="F14" s="35">
        <v>140329.1</v>
      </c>
      <c r="G14" s="35"/>
      <c r="H14" s="35">
        <v>131407.1</v>
      </c>
      <c r="I14" s="41"/>
      <c r="P14" s="99"/>
      <c r="Q14" s="100"/>
      <c r="R14" s="99"/>
    </row>
    <row r="15" spans="1:18" ht="15">
      <c r="A15" s="6" t="s">
        <v>44</v>
      </c>
      <c r="B15" s="36"/>
      <c r="C15" s="6"/>
      <c r="D15" s="31"/>
      <c r="E15" s="34"/>
      <c r="F15" s="35">
        <v>0</v>
      </c>
      <c r="G15" s="35"/>
      <c r="H15" s="35">
        <v>0</v>
      </c>
      <c r="I15" s="6"/>
      <c r="P15" s="99"/>
      <c r="Q15" s="99"/>
      <c r="R15" s="99"/>
    </row>
    <row r="16" spans="1:18" ht="15">
      <c r="A16" s="6" t="s">
        <v>45</v>
      </c>
      <c r="B16" s="33"/>
      <c r="C16" s="37"/>
      <c r="D16" s="38"/>
      <c r="E16" s="34"/>
      <c r="F16" s="35">
        <v>1</v>
      </c>
      <c r="G16" s="35"/>
      <c r="H16" s="35">
        <v>61</v>
      </c>
      <c r="I16" s="39"/>
      <c r="P16" s="99"/>
      <c r="Q16" s="99"/>
      <c r="R16" s="99"/>
    </row>
    <row r="17" spans="1:18" ht="15">
      <c r="A17" s="6" t="s">
        <v>46</v>
      </c>
      <c r="B17" s="33"/>
      <c r="C17" s="37"/>
      <c r="D17" s="38"/>
      <c r="E17" s="34"/>
      <c r="F17" s="35">
        <v>3.9</v>
      </c>
      <c r="G17" s="35"/>
      <c r="H17" s="35">
        <v>4</v>
      </c>
      <c r="I17" s="39"/>
      <c r="P17" s="99"/>
      <c r="Q17" s="99"/>
      <c r="R17" s="99"/>
    </row>
    <row r="18" spans="1:18" ht="15">
      <c r="A18" s="6" t="s">
        <v>47</v>
      </c>
      <c r="B18" s="33"/>
      <c r="C18" s="37"/>
      <c r="D18" s="38"/>
      <c r="E18" s="34"/>
      <c r="F18" s="35">
        <v>1156.7</v>
      </c>
      <c r="G18" s="35"/>
      <c r="H18" s="35">
        <v>955</v>
      </c>
      <c r="I18" s="39"/>
      <c r="P18" s="99"/>
      <c r="Q18" s="99"/>
      <c r="R18" s="99"/>
    </row>
    <row r="19" spans="1:18" ht="15">
      <c r="A19" s="6" t="s">
        <v>48</v>
      </c>
      <c r="B19" s="33"/>
      <c r="C19" s="6"/>
      <c r="D19" s="31"/>
      <c r="E19" s="34"/>
      <c r="F19" s="35">
        <v>1749.8</v>
      </c>
      <c r="G19" s="35"/>
      <c r="H19" s="35">
        <v>1750</v>
      </c>
      <c r="I19" s="39"/>
      <c r="P19" s="99"/>
      <c r="Q19" s="99"/>
      <c r="R19" s="99"/>
    </row>
    <row r="20" spans="1:18" ht="15">
      <c r="A20" s="6" t="s">
        <v>49</v>
      </c>
      <c r="B20" s="33"/>
      <c r="C20" s="6"/>
      <c r="D20" s="31"/>
      <c r="E20" s="34"/>
      <c r="F20" s="35">
        <v>0</v>
      </c>
      <c r="G20" s="35"/>
      <c r="H20" s="35">
        <v>110</v>
      </c>
      <c r="I20" s="39"/>
      <c r="P20" s="99"/>
      <c r="Q20" s="99"/>
      <c r="R20" s="99"/>
    </row>
    <row r="21" spans="1:18" ht="15">
      <c r="A21" s="6"/>
      <c r="B21" s="6"/>
      <c r="C21" s="6"/>
      <c r="D21" s="31"/>
      <c r="E21" s="34"/>
      <c r="F21" s="40">
        <v>143240.5</v>
      </c>
      <c r="G21" s="35"/>
      <c r="H21" s="40">
        <v>134287.1</v>
      </c>
      <c r="I21" s="39"/>
      <c r="P21" s="99"/>
      <c r="Q21" s="99"/>
      <c r="R21" s="99"/>
    </row>
    <row r="22" spans="1:18" ht="15">
      <c r="A22" s="6"/>
      <c r="B22" s="6"/>
      <c r="C22" s="6"/>
      <c r="D22" s="31"/>
      <c r="E22" s="34"/>
      <c r="F22" s="35"/>
      <c r="G22" s="35"/>
      <c r="H22" s="35"/>
      <c r="I22" s="39"/>
      <c r="P22" s="99"/>
      <c r="Q22" s="99"/>
      <c r="R22" s="99"/>
    </row>
    <row r="23" spans="1:18" ht="15">
      <c r="A23" s="1" t="s">
        <v>50</v>
      </c>
      <c r="B23" s="6"/>
      <c r="C23" s="6"/>
      <c r="D23" s="31"/>
      <c r="E23" s="34"/>
      <c r="F23" s="35"/>
      <c r="G23" s="35"/>
      <c r="H23" s="35"/>
      <c r="I23" s="39"/>
      <c r="P23" s="99"/>
      <c r="Q23" s="99"/>
      <c r="R23" s="99"/>
    </row>
    <row r="24" spans="1:18" ht="15">
      <c r="A24" s="6" t="s">
        <v>51</v>
      </c>
      <c r="B24" s="33"/>
      <c r="C24" s="6"/>
      <c r="D24" s="31"/>
      <c r="E24" s="34"/>
      <c r="F24" s="35">
        <v>41404.4</v>
      </c>
      <c r="G24" s="35"/>
      <c r="H24" s="35">
        <v>38625.9</v>
      </c>
      <c r="I24" s="41"/>
      <c r="P24" s="99"/>
      <c r="Q24" s="101"/>
      <c r="R24" s="99"/>
    </row>
    <row r="25" spans="1:18" ht="15">
      <c r="A25" s="6" t="s">
        <v>52</v>
      </c>
      <c r="B25" s="33"/>
      <c r="C25" s="6"/>
      <c r="D25" s="31"/>
      <c r="E25" s="34"/>
      <c r="F25" s="35">
        <v>49337.5</v>
      </c>
      <c r="G25" s="35"/>
      <c r="H25" s="35">
        <v>38950</v>
      </c>
      <c r="I25" s="41"/>
      <c r="P25" s="98"/>
      <c r="Q25" s="98"/>
      <c r="R25" s="98"/>
    </row>
    <row r="26" spans="1:9" ht="15">
      <c r="A26" s="6" t="s">
        <v>53</v>
      </c>
      <c r="B26" s="33"/>
      <c r="C26" s="6"/>
      <c r="D26" s="31"/>
      <c r="E26" s="34"/>
      <c r="F26" s="35">
        <v>226.9</v>
      </c>
      <c r="G26" s="35"/>
      <c r="H26" s="35">
        <v>431</v>
      </c>
      <c r="I26" s="41"/>
    </row>
    <row r="27" spans="1:9" ht="15">
      <c r="A27" s="6" t="s">
        <v>54</v>
      </c>
      <c r="B27" s="33"/>
      <c r="C27" s="6"/>
      <c r="D27" s="31"/>
      <c r="E27" s="34"/>
      <c r="F27" s="35">
        <v>6071.1</v>
      </c>
      <c r="G27" s="35"/>
      <c r="H27" s="35">
        <v>6309</v>
      </c>
      <c r="I27" s="41"/>
    </row>
    <row r="28" spans="1:9" ht="15">
      <c r="A28" s="1"/>
      <c r="B28" s="6"/>
      <c r="C28" s="6"/>
      <c r="D28" s="31"/>
      <c r="E28" s="34"/>
      <c r="F28" s="40">
        <v>97039.9</v>
      </c>
      <c r="G28" s="35"/>
      <c r="H28" s="40">
        <v>84315.9</v>
      </c>
      <c r="I28" s="41"/>
    </row>
    <row r="29" spans="1:9" ht="15.75" thickBot="1">
      <c r="A29" s="1" t="s">
        <v>55</v>
      </c>
      <c r="B29" s="6"/>
      <c r="C29" s="6"/>
      <c r="D29" s="31"/>
      <c r="E29" s="34"/>
      <c r="F29" s="42">
        <v>240281.4</v>
      </c>
      <c r="G29" s="35"/>
      <c r="H29" s="42">
        <v>218603</v>
      </c>
      <c r="I29" s="41"/>
    </row>
    <row r="30" spans="1:9" ht="15">
      <c r="A30" s="6"/>
      <c r="B30" s="6"/>
      <c r="C30" s="6"/>
      <c r="D30" s="31"/>
      <c r="E30" s="34"/>
      <c r="F30" s="35"/>
      <c r="G30" s="35"/>
      <c r="H30" s="35"/>
      <c r="I30" s="41"/>
    </row>
    <row r="31" spans="1:9" ht="15">
      <c r="A31" s="1" t="s">
        <v>56</v>
      </c>
      <c r="B31" s="6"/>
      <c r="C31" s="6"/>
      <c r="D31" s="31"/>
      <c r="E31" s="34"/>
      <c r="F31" s="35"/>
      <c r="G31" s="35"/>
      <c r="H31" s="35"/>
      <c r="I31" s="41"/>
    </row>
    <row r="32" spans="1:9" ht="15">
      <c r="A32" s="1" t="s">
        <v>57</v>
      </c>
      <c r="B32" s="6"/>
      <c r="C32" s="6"/>
      <c r="D32" s="31"/>
      <c r="E32" s="34"/>
      <c r="F32" s="35"/>
      <c r="G32" s="35"/>
      <c r="H32" s="35"/>
      <c r="I32" s="41"/>
    </row>
    <row r="33" spans="1:9" ht="15">
      <c r="A33" s="6" t="s">
        <v>58</v>
      </c>
      <c r="B33" s="33"/>
      <c r="C33" s="6"/>
      <c r="D33" s="31"/>
      <c r="E33" s="34"/>
      <c r="F33" s="35">
        <v>81275</v>
      </c>
      <c r="G33" s="35"/>
      <c r="H33" s="35">
        <v>81275</v>
      </c>
      <c r="I33" s="41"/>
    </row>
    <row r="34" spans="1:9" ht="15">
      <c r="A34" s="6" t="s">
        <v>59</v>
      </c>
      <c r="B34" s="6"/>
      <c r="C34" s="6"/>
      <c r="D34" s="31"/>
      <c r="E34" s="34"/>
      <c r="F34" s="35">
        <v>-237.5</v>
      </c>
      <c r="G34" s="35"/>
      <c r="H34" s="35">
        <v>-849</v>
      </c>
      <c r="I34" s="41"/>
    </row>
    <row r="35" spans="1:9" ht="15">
      <c r="A35" s="6" t="s">
        <v>60</v>
      </c>
      <c r="B35" s="33"/>
      <c r="C35" s="6"/>
      <c r="D35" s="31"/>
      <c r="E35" s="34"/>
      <c r="F35" s="43">
        <v>34521.6</v>
      </c>
      <c r="G35" s="35"/>
      <c r="H35" s="43">
        <v>30188</v>
      </c>
      <c r="I35" s="41"/>
    </row>
    <row r="36" spans="1:9" ht="15">
      <c r="A36" s="1" t="s">
        <v>61</v>
      </c>
      <c r="B36" s="33"/>
      <c r="C36" s="6"/>
      <c r="D36" s="31"/>
      <c r="E36" s="34"/>
      <c r="F36" s="40">
        <v>115559.1</v>
      </c>
      <c r="G36" s="35"/>
      <c r="H36" s="40">
        <v>110614</v>
      </c>
      <c r="I36" s="41"/>
    </row>
    <row r="37" spans="1:9" ht="15">
      <c r="A37" s="6"/>
      <c r="B37" s="6"/>
      <c r="C37" s="6"/>
      <c r="D37" s="31"/>
      <c r="E37" s="34"/>
      <c r="F37" s="35"/>
      <c r="G37" s="35"/>
      <c r="H37" s="35"/>
      <c r="I37" s="41"/>
    </row>
    <row r="38" spans="1:9" ht="15">
      <c r="A38" s="1" t="s">
        <v>62</v>
      </c>
      <c r="B38" s="6"/>
      <c r="C38" s="6"/>
      <c r="D38" s="31"/>
      <c r="E38" s="34"/>
      <c r="F38" s="44"/>
      <c r="G38" s="35"/>
      <c r="H38" s="35"/>
      <c r="I38" s="41"/>
    </row>
    <row r="39" spans="1:9" ht="15">
      <c r="A39" s="6" t="s">
        <v>63</v>
      </c>
      <c r="B39" s="33"/>
      <c r="C39" s="6"/>
      <c r="D39" s="31"/>
      <c r="E39" s="34"/>
      <c r="F39" s="35">
        <v>29181.3</v>
      </c>
      <c r="G39" s="35"/>
      <c r="H39" s="35">
        <v>12216</v>
      </c>
      <c r="I39" s="41"/>
    </row>
    <row r="40" spans="1:9" ht="15">
      <c r="A40" s="6" t="s">
        <v>64</v>
      </c>
      <c r="B40" s="33"/>
      <c r="C40" s="6"/>
      <c r="D40" s="31"/>
      <c r="E40" s="34"/>
      <c r="F40" s="35">
        <v>1690.6</v>
      </c>
      <c r="G40" s="35"/>
      <c r="H40" s="35">
        <v>1313</v>
      </c>
      <c r="I40" s="41"/>
    </row>
    <row r="41" spans="1:9" ht="15">
      <c r="A41" s="6"/>
      <c r="B41" s="6"/>
      <c r="C41" s="6"/>
      <c r="D41" s="31"/>
      <c r="E41" s="34"/>
      <c r="F41" s="40">
        <v>30871.9</v>
      </c>
      <c r="G41" s="35"/>
      <c r="H41" s="40">
        <v>13529</v>
      </c>
      <c r="I41" s="39"/>
    </row>
    <row r="42" spans="1:9" ht="15">
      <c r="A42" s="1" t="s">
        <v>65</v>
      </c>
      <c r="B42" s="6"/>
      <c r="C42" s="6"/>
      <c r="D42" s="31"/>
      <c r="E42" s="34"/>
      <c r="F42" s="35"/>
      <c r="G42" s="35"/>
      <c r="H42" s="35"/>
      <c r="I42" s="39"/>
    </row>
    <row r="43" spans="1:9" ht="15">
      <c r="A43" s="6" t="s">
        <v>66</v>
      </c>
      <c r="B43" s="33"/>
      <c r="C43" s="6"/>
      <c r="D43" s="31"/>
      <c r="E43" s="34"/>
      <c r="F43" s="35">
        <v>29770.8</v>
      </c>
      <c r="G43" s="35"/>
      <c r="H43" s="35">
        <v>23424</v>
      </c>
      <c r="I43" s="41"/>
    </row>
    <row r="44" spans="1:9" ht="15">
      <c r="A44" s="6" t="s">
        <v>63</v>
      </c>
      <c r="B44" s="33"/>
      <c r="C44" s="6"/>
      <c r="D44" s="31"/>
      <c r="E44" s="34"/>
      <c r="F44" s="35">
        <v>63768.8</v>
      </c>
      <c r="G44" s="35"/>
      <c r="H44" s="35">
        <v>70984</v>
      </c>
      <c r="I44" s="41"/>
    </row>
    <row r="45" spans="1:9" ht="15">
      <c r="A45" s="6" t="s">
        <v>67</v>
      </c>
      <c r="B45" s="33"/>
      <c r="C45" s="6"/>
      <c r="D45" s="31"/>
      <c r="E45" s="34"/>
      <c r="F45" s="35">
        <v>310.1</v>
      </c>
      <c r="G45" s="35"/>
      <c r="H45" s="35">
        <v>52</v>
      </c>
      <c r="I45" s="41"/>
    </row>
    <row r="46" spans="1:9" ht="15">
      <c r="A46" s="6"/>
      <c r="B46" s="6"/>
      <c r="C46" s="6"/>
      <c r="D46" s="31"/>
      <c r="E46" s="34"/>
      <c r="F46" s="40">
        <v>93849.7</v>
      </c>
      <c r="G46" s="35"/>
      <c r="H46" s="40">
        <v>94460</v>
      </c>
      <c r="I46" s="39"/>
    </row>
    <row r="47" spans="1:9" ht="15">
      <c r="A47" s="1" t="s">
        <v>68</v>
      </c>
      <c r="B47" s="6"/>
      <c r="C47" s="6"/>
      <c r="D47" s="31"/>
      <c r="E47" s="34"/>
      <c r="F47" s="35">
        <v>124721.6</v>
      </c>
      <c r="G47" s="35"/>
      <c r="H47" s="35">
        <v>107989</v>
      </c>
      <c r="I47" s="39"/>
    </row>
    <row r="48" spans="1:9" ht="15.75" thickBot="1">
      <c r="A48" s="1" t="s">
        <v>69</v>
      </c>
      <c r="B48" s="6"/>
      <c r="C48" s="6"/>
      <c r="D48" s="31"/>
      <c r="E48" s="34"/>
      <c r="F48" s="45">
        <v>240280.7</v>
      </c>
      <c r="G48" s="35"/>
      <c r="H48" s="45">
        <v>218603</v>
      </c>
      <c r="I48" s="39"/>
    </row>
    <row r="49" spans="1:9" ht="15">
      <c r="A49" s="6"/>
      <c r="B49" s="6"/>
      <c r="C49" s="6"/>
      <c r="D49" s="31"/>
      <c r="E49" s="34"/>
      <c r="F49" s="35"/>
      <c r="G49" s="35"/>
      <c r="H49" s="35"/>
      <c r="I49" s="39"/>
    </row>
    <row r="50" spans="1:9" ht="15">
      <c r="A50" s="6" t="s">
        <v>70</v>
      </c>
      <c r="B50" s="6"/>
      <c r="C50" s="6"/>
      <c r="D50" s="31"/>
      <c r="E50" s="34"/>
      <c r="F50" s="46">
        <v>1.4218281855832513</v>
      </c>
      <c r="G50" s="35"/>
      <c r="H50" s="46">
        <v>1.38</v>
      </c>
      <c r="I50" s="39"/>
    </row>
    <row r="51" spans="1:9" ht="15">
      <c r="A51" s="6"/>
      <c r="B51" s="6"/>
      <c r="C51" s="6"/>
      <c r="D51" s="31"/>
      <c r="E51" s="34"/>
      <c r="F51" s="47"/>
      <c r="G51" s="48"/>
      <c r="H51" s="49">
        <v>0</v>
      </c>
      <c r="I51" s="39"/>
    </row>
    <row r="52" spans="1:9" ht="15">
      <c r="A52" s="2" t="s">
        <v>34</v>
      </c>
      <c r="B52" s="6"/>
      <c r="C52" s="6"/>
      <c r="D52" s="31"/>
      <c r="E52" s="34"/>
      <c r="F52" s="28"/>
      <c r="G52" s="28"/>
      <c r="H52" s="28"/>
      <c r="I52" s="39"/>
    </row>
    <row r="53" spans="1:9" ht="15">
      <c r="A53" s="2" t="s">
        <v>35</v>
      </c>
      <c r="B53" s="6"/>
      <c r="C53" s="6"/>
      <c r="D53" s="31"/>
      <c r="E53" s="34"/>
      <c r="F53" s="28"/>
      <c r="G53" s="28"/>
      <c r="H53" s="28"/>
      <c r="I53" s="39"/>
    </row>
  </sheetData>
  <printOptions/>
  <pageMargins left="0.5511811023622047" right="0.35433070866141736" top="0.3937007874015748" bottom="0.3937007874015748" header="0.31496062992125984" footer="0.31496062992125984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6">
      <selection activeCell="G22" sqref="G22"/>
    </sheetView>
  </sheetViews>
  <sheetFormatPr defaultColWidth="9.140625" defaultRowHeight="12.75"/>
  <cols>
    <col min="1" max="1" width="15.7109375" style="0" customWidth="1"/>
    <col min="2" max="2" width="23.57421875" style="0" customWidth="1"/>
    <col min="3" max="7" width="9.8515625" style="0" customWidth="1"/>
    <col min="8" max="8" width="0" style="0" hidden="1" customWidth="1"/>
    <col min="9" max="10" width="9.8515625" style="0" customWidth="1"/>
    <col min="11" max="11" width="1.421875" style="0" customWidth="1"/>
  </cols>
  <sheetData>
    <row r="1" spans="1:11" ht="15">
      <c r="A1" s="1" t="s">
        <v>0</v>
      </c>
      <c r="B1" s="50"/>
      <c r="C1" s="51"/>
      <c r="D1" s="51"/>
      <c r="E1" s="50"/>
      <c r="F1" s="50"/>
      <c r="G1" s="50"/>
      <c r="H1" s="50"/>
      <c r="I1" s="50"/>
      <c r="J1" s="50"/>
      <c r="K1" s="50"/>
    </row>
    <row r="2" spans="1:11" ht="15">
      <c r="A2" s="52" t="s">
        <v>1</v>
      </c>
      <c r="B2" s="50"/>
      <c r="C2" s="51"/>
      <c r="D2" s="51"/>
      <c r="E2" s="50"/>
      <c r="F2" s="50"/>
      <c r="G2" s="50"/>
      <c r="H2" s="50"/>
      <c r="I2" s="50"/>
      <c r="J2" s="50"/>
      <c r="K2" s="50"/>
    </row>
    <row r="3" spans="1:11" ht="15">
      <c r="A3" s="6" t="s">
        <v>2</v>
      </c>
      <c r="B3" s="50"/>
      <c r="C3" s="51"/>
      <c r="D3" s="51"/>
      <c r="E3" s="50"/>
      <c r="F3" s="50"/>
      <c r="G3" s="50"/>
      <c r="H3" s="50"/>
      <c r="I3" s="50"/>
      <c r="J3" s="50"/>
      <c r="K3" s="50"/>
    </row>
    <row r="4" spans="1:11" ht="15">
      <c r="A4" s="50" t="s">
        <v>3</v>
      </c>
      <c r="B4" s="50"/>
      <c r="C4" s="51"/>
      <c r="D4" s="51"/>
      <c r="E4" s="50"/>
      <c r="F4" s="50"/>
      <c r="G4" s="50"/>
      <c r="H4" s="50"/>
      <c r="I4" s="50"/>
      <c r="J4" s="50"/>
      <c r="K4" s="50"/>
    </row>
    <row r="5" spans="1:11" ht="15">
      <c r="A5" s="52" t="s">
        <v>4</v>
      </c>
      <c r="B5" s="50"/>
      <c r="C5" s="51"/>
      <c r="D5" s="51"/>
      <c r="E5" s="50"/>
      <c r="F5" s="50"/>
      <c r="G5" s="50"/>
      <c r="H5" s="50"/>
      <c r="I5" s="50"/>
      <c r="J5" s="50"/>
      <c r="K5" s="50"/>
    </row>
    <row r="6" spans="1:11" ht="15">
      <c r="A6" s="52"/>
      <c r="B6" s="50"/>
      <c r="C6" s="51"/>
      <c r="D6" s="51"/>
      <c r="E6" s="50"/>
      <c r="F6" s="50"/>
      <c r="G6" s="50"/>
      <c r="H6" s="50"/>
      <c r="I6" s="50"/>
      <c r="J6" s="50"/>
      <c r="K6" s="50"/>
    </row>
    <row r="7" spans="1:11" ht="15">
      <c r="A7" s="5" t="s">
        <v>71</v>
      </c>
      <c r="B7" s="50"/>
      <c r="C7" s="51"/>
      <c r="D7" s="51"/>
      <c r="E7" s="61"/>
      <c r="F7" s="50"/>
      <c r="G7" s="50"/>
      <c r="H7" s="50"/>
      <c r="I7" s="50"/>
      <c r="J7" s="50"/>
      <c r="K7" s="50"/>
    </row>
    <row r="8" spans="1:11" ht="15">
      <c r="A8" s="6" t="s">
        <v>72</v>
      </c>
      <c r="B8" s="50"/>
      <c r="C8" s="51"/>
      <c r="D8" s="51"/>
      <c r="E8" s="61"/>
      <c r="F8" s="50"/>
      <c r="G8" s="50"/>
      <c r="H8" s="50"/>
      <c r="I8" s="50"/>
      <c r="J8" s="50"/>
      <c r="K8" s="50"/>
    </row>
    <row r="9" spans="1:11" ht="15.75" thickBot="1">
      <c r="A9" s="6"/>
      <c r="B9" s="50"/>
      <c r="C9" s="102" t="s">
        <v>73</v>
      </c>
      <c r="D9" s="102"/>
      <c r="E9" s="102"/>
      <c r="F9" s="102"/>
      <c r="G9" s="102"/>
      <c r="H9" s="102"/>
      <c r="I9" s="102"/>
      <c r="J9" s="102"/>
      <c r="K9" s="53"/>
    </row>
    <row r="10" spans="1:11" ht="15.75" thickBot="1">
      <c r="A10" s="6"/>
      <c r="B10" s="50"/>
      <c r="C10" s="51"/>
      <c r="D10" s="51"/>
      <c r="E10" s="103" t="s">
        <v>74</v>
      </c>
      <c r="F10" s="103"/>
      <c r="G10" s="103"/>
      <c r="H10" s="103"/>
      <c r="I10" s="50"/>
      <c r="J10" s="50"/>
      <c r="K10" s="50"/>
    </row>
    <row r="11" spans="1:11" ht="15">
      <c r="A11" s="53"/>
      <c r="B11" s="53"/>
      <c r="C11" s="53" t="s">
        <v>75</v>
      </c>
      <c r="D11" s="53" t="s">
        <v>76</v>
      </c>
      <c r="E11" s="53" t="s">
        <v>75</v>
      </c>
      <c r="F11" s="53" t="s">
        <v>77</v>
      </c>
      <c r="G11" s="53" t="s">
        <v>78</v>
      </c>
      <c r="H11" s="53" t="s">
        <v>79</v>
      </c>
      <c r="I11" s="53" t="s">
        <v>80</v>
      </c>
      <c r="J11" s="53" t="s">
        <v>81</v>
      </c>
      <c r="K11" s="53"/>
    </row>
    <row r="12" spans="1:11" ht="15">
      <c r="A12" s="53"/>
      <c r="B12" s="53"/>
      <c r="C12" s="53" t="s">
        <v>82</v>
      </c>
      <c r="D12" s="53" t="s">
        <v>83</v>
      </c>
      <c r="E12" s="53" t="s">
        <v>84</v>
      </c>
      <c r="F12" s="53" t="s">
        <v>85</v>
      </c>
      <c r="G12" s="53" t="s">
        <v>85</v>
      </c>
      <c r="H12" s="53" t="s">
        <v>86</v>
      </c>
      <c r="I12" s="53" t="s">
        <v>87</v>
      </c>
      <c r="K12" s="54"/>
    </row>
    <row r="13" spans="1:11" ht="15">
      <c r="A13" s="53"/>
      <c r="B13" s="53"/>
      <c r="C13" s="53" t="s">
        <v>15</v>
      </c>
      <c r="D13" s="53" t="s">
        <v>15</v>
      </c>
      <c r="E13" s="53" t="s">
        <v>15</v>
      </c>
      <c r="F13" s="53" t="s">
        <v>15</v>
      </c>
      <c r="G13" s="53" t="s">
        <v>15</v>
      </c>
      <c r="H13" s="53" t="s">
        <v>15</v>
      </c>
      <c r="I13" s="53" t="s">
        <v>15</v>
      </c>
      <c r="J13" s="53" t="s">
        <v>15</v>
      </c>
      <c r="K13" s="53"/>
    </row>
    <row r="14" spans="1:11" ht="1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1" ht="15">
      <c r="A15" s="1" t="s">
        <v>88</v>
      </c>
      <c r="B15" s="50"/>
      <c r="C15" s="55">
        <v>81275</v>
      </c>
      <c r="D15" s="55">
        <v>-849</v>
      </c>
      <c r="E15" s="56">
        <v>14724</v>
      </c>
      <c r="F15" s="56">
        <v>1650</v>
      </c>
      <c r="G15" s="56">
        <v>1703</v>
      </c>
      <c r="H15" s="56">
        <v>0</v>
      </c>
      <c r="I15" s="56">
        <v>12114.3</v>
      </c>
      <c r="J15" s="56">
        <f>SUM(C15:I15)</f>
        <v>110617.3</v>
      </c>
      <c r="K15" s="56"/>
    </row>
    <row r="16" spans="1:11" ht="15">
      <c r="A16" s="50"/>
      <c r="B16" s="50"/>
      <c r="C16" s="55"/>
      <c r="D16" s="55"/>
      <c r="E16" s="56"/>
      <c r="F16" s="56"/>
      <c r="G16" s="56"/>
      <c r="H16" s="56"/>
      <c r="I16" s="56"/>
      <c r="J16" s="56"/>
      <c r="K16" s="56"/>
    </row>
    <row r="17" spans="1:11" ht="15">
      <c r="A17" s="50" t="s">
        <v>89</v>
      </c>
      <c r="B17" s="50"/>
      <c r="C17" s="55">
        <v>0</v>
      </c>
      <c r="D17" s="55">
        <v>0</v>
      </c>
      <c r="E17" s="55">
        <f>0+573+1</f>
        <v>574</v>
      </c>
      <c r="F17" s="55">
        <v>0</v>
      </c>
      <c r="G17" s="55"/>
      <c r="H17" s="55">
        <v>0</v>
      </c>
      <c r="I17" s="56">
        <v>1618.4</v>
      </c>
      <c r="J17" s="56">
        <f>SUM(C17:I17)</f>
        <v>2192.4</v>
      </c>
      <c r="K17" s="56"/>
    </row>
    <row r="18" spans="1:11" ht="15">
      <c r="A18" s="50" t="s">
        <v>90</v>
      </c>
      <c r="B18" s="50"/>
      <c r="C18" s="55"/>
      <c r="D18" s="55"/>
      <c r="E18" s="55"/>
      <c r="F18" s="55">
        <f>2509.3-F15+1</f>
        <v>860.3000000000002</v>
      </c>
      <c r="G18" s="55"/>
      <c r="H18" s="55"/>
      <c r="I18" s="56"/>
      <c r="J18" s="55">
        <f>SUM(C18:I18)</f>
        <v>860.3000000000002</v>
      </c>
      <c r="K18" s="55"/>
    </row>
    <row r="19" spans="1:11" ht="15">
      <c r="A19" s="50" t="s">
        <v>91</v>
      </c>
      <c r="B19" s="50"/>
      <c r="C19" s="55"/>
      <c r="D19" s="55"/>
      <c r="E19" s="55"/>
      <c r="F19" s="55"/>
      <c r="G19" s="55">
        <f>1277.4+1</f>
        <v>1278.4</v>
      </c>
      <c r="H19" s="55"/>
      <c r="I19" s="56"/>
      <c r="J19" s="56">
        <f>SUM(C19:I19)</f>
        <v>1278.4</v>
      </c>
      <c r="K19" s="56"/>
    </row>
    <row r="20" spans="1:11" ht="15">
      <c r="A20" s="50" t="s">
        <v>92</v>
      </c>
      <c r="B20" s="50"/>
      <c r="C20" s="55">
        <v>0</v>
      </c>
      <c r="D20" s="55">
        <f>648.3-36.5-1</f>
        <v>610.8</v>
      </c>
      <c r="E20" s="55">
        <v>0</v>
      </c>
      <c r="F20" s="55">
        <v>0</v>
      </c>
      <c r="G20" s="56"/>
      <c r="H20" s="56">
        <v>0</v>
      </c>
      <c r="I20" s="56">
        <f>-G20</f>
        <v>0</v>
      </c>
      <c r="J20" s="56">
        <f>SUM(C20:I20)</f>
        <v>610.8</v>
      </c>
      <c r="K20" s="56"/>
    </row>
    <row r="21" spans="1:11" ht="15">
      <c r="A21" s="50"/>
      <c r="B21" s="50"/>
      <c r="C21" s="55"/>
      <c r="D21" s="55"/>
      <c r="E21" s="56"/>
      <c r="F21" s="56"/>
      <c r="G21" s="56"/>
      <c r="H21" s="56"/>
      <c r="I21" s="56"/>
      <c r="J21" s="56"/>
      <c r="K21" s="56"/>
    </row>
    <row r="22" spans="1:11" ht="15.75" thickBot="1">
      <c r="A22" s="1" t="s">
        <v>93</v>
      </c>
      <c r="B22" s="50"/>
      <c r="C22" s="57">
        <f aca="true" t="shared" si="0" ref="C22:H22">SUM(C15:C20)</f>
        <v>81275</v>
      </c>
      <c r="D22" s="57">
        <f t="shared" si="0"/>
        <v>-238.20000000000005</v>
      </c>
      <c r="E22" s="57">
        <f t="shared" si="0"/>
        <v>15298</v>
      </c>
      <c r="F22" s="57">
        <f t="shared" si="0"/>
        <v>2510.3</v>
      </c>
      <c r="G22" s="57">
        <f t="shared" si="0"/>
        <v>2981.4</v>
      </c>
      <c r="H22" s="57">
        <f t="shared" si="0"/>
        <v>0</v>
      </c>
      <c r="I22" s="57">
        <f>SUM(I15:I20)</f>
        <v>13732.699999999999</v>
      </c>
      <c r="J22" s="57">
        <f>SUM(J15:J20)</f>
        <v>115559.2</v>
      </c>
      <c r="K22" s="55"/>
    </row>
    <row r="23" spans="1:11" ht="15.75" thickTop="1">
      <c r="A23" s="50"/>
      <c r="B23" s="50"/>
      <c r="C23" s="51"/>
      <c r="D23" s="51"/>
      <c r="E23" s="50"/>
      <c r="F23" s="53"/>
      <c r="G23" s="53"/>
      <c r="H23" s="53"/>
      <c r="I23" s="50"/>
      <c r="J23" s="50"/>
      <c r="K23" s="50"/>
    </row>
    <row r="24" spans="1:11" ht="15">
      <c r="A24" s="50"/>
      <c r="B24" s="50"/>
      <c r="C24" s="51"/>
      <c r="D24" s="51"/>
      <c r="E24" s="50"/>
      <c r="F24" s="53"/>
      <c r="G24" s="53"/>
      <c r="H24" s="53"/>
      <c r="I24" s="50"/>
      <c r="J24" s="50"/>
      <c r="K24" s="50"/>
    </row>
    <row r="25" spans="1:11" ht="15">
      <c r="A25" s="1" t="s">
        <v>94</v>
      </c>
      <c r="B25" s="50"/>
      <c r="C25" s="55">
        <v>81275</v>
      </c>
      <c r="D25" s="55">
        <v>0</v>
      </c>
      <c r="E25" s="56">
        <v>14724</v>
      </c>
      <c r="F25" s="56">
        <v>63</v>
      </c>
      <c r="G25" s="56">
        <v>1703</v>
      </c>
      <c r="H25" s="56">
        <v>0</v>
      </c>
      <c r="I25" s="56">
        <v>10604</v>
      </c>
      <c r="J25" s="55">
        <f aca="true" t="shared" si="1" ref="J25:J30">SUM(C25:I25)</f>
        <v>108369</v>
      </c>
      <c r="K25" s="55"/>
    </row>
    <row r="26" spans="1:11" ht="15">
      <c r="A26" s="50"/>
      <c r="B26" s="50"/>
      <c r="C26" s="55"/>
      <c r="D26" s="55"/>
      <c r="E26" s="56"/>
      <c r="F26" s="56"/>
      <c r="G26" s="56"/>
      <c r="H26" s="56"/>
      <c r="I26" s="56"/>
      <c r="J26" s="55"/>
      <c r="K26" s="55"/>
    </row>
    <row r="27" spans="1:11" ht="15">
      <c r="A27" s="50" t="s">
        <v>95</v>
      </c>
      <c r="B27" s="50"/>
      <c r="C27" s="55">
        <v>0</v>
      </c>
      <c r="D27" s="55">
        <v>0</v>
      </c>
      <c r="E27" s="55">
        <v>0</v>
      </c>
      <c r="F27" s="55">
        <v>0</v>
      </c>
      <c r="G27" s="55"/>
      <c r="H27" s="55">
        <v>0</v>
      </c>
      <c r="I27" s="56">
        <v>1510</v>
      </c>
      <c r="J27" s="55">
        <f t="shared" si="1"/>
        <v>1510</v>
      </c>
      <c r="K27" s="55"/>
    </row>
    <row r="28" spans="1:11" ht="15">
      <c r="A28" s="50" t="s">
        <v>90</v>
      </c>
      <c r="B28" s="50"/>
      <c r="C28" s="55"/>
      <c r="D28" s="55"/>
      <c r="E28" s="55"/>
      <c r="F28" s="55">
        <v>1587</v>
      </c>
      <c r="G28" s="55"/>
      <c r="H28" s="55"/>
      <c r="I28" s="56"/>
      <c r="J28" s="55">
        <f t="shared" si="1"/>
        <v>1587</v>
      </c>
      <c r="K28" s="55"/>
    </row>
    <row r="29" spans="1:11" ht="15">
      <c r="A29" s="50" t="s">
        <v>91</v>
      </c>
      <c r="B29" s="50"/>
      <c r="C29" s="55"/>
      <c r="D29" s="55"/>
      <c r="E29" s="55"/>
      <c r="F29" s="55"/>
      <c r="G29" s="55"/>
      <c r="H29" s="55"/>
      <c r="I29" s="56">
        <f>-G29</f>
        <v>0</v>
      </c>
      <c r="J29" s="55">
        <f t="shared" si="1"/>
        <v>0</v>
      </c>
      <c r="K29" s="55"/>
    </row>
    <row r="30" spans="1:11" ht="15">
      <c r="A30" s="50" t="s">
        <v>96</v>
      </c>
      <c r="B30" s="50"/>
      <c r="C30" s="55">
        <v>0</v>
      </c>
      <c r="D30" s="55">
        <v>-849</v>
      </c>
      <c r="E30" s="55">
        <v>0</v>
      </c>
      <c r="F30" s="55">
        <v>0</v>
      </c>
      <c r="G30" s="56">
        <v>0</v>
      </c>
      <c r="H30" s="56">
        <v>0</v>
      </c>
      <c r="I30" s="56">
        <f>-G30</f>
        <v>0</v>
      </c>
      <c r="J30" s="55">
        <f t="shared" si="1"/>
        <v>-849</v>
      </c>
      <c r="K30" s="55"/>
    </row>
    <row r="31" spans="1:11" ht="15">
      <c r="A31" s="50"/>
      <c r="B31" s="50"/>
      <c r="C31" s="55"/>
      <c r="D31" s="55"/>
      <c r="E31" s="56"/>
      <c r="F31" s="56"/>
      <c r="G31" s="56"/>
      <c r="H31" s="56"/>
      <c r="I31" s="56"/>
      <c r="J31" s="56"/>
      <c r="K31" s="56"/>
    </row>
    <row r="32" spans="1:11" ht="15.75" thickBot="1">
      <c r="A32" s="1" t="s">
        <v>97</v>
      </c>
      <c r="B32" s="50"/>
      <c r="C32" s="58">
        <f aca="true" t="shared" si="2" ref="C32:J32">SUM(C25:C30)</f>
        <v>81275</v>
      </c>
      <c r="D32" s="58">
        <f t="shared" si="2"/>
        <v>-849</v>
      </c>
      <c r="E32" s="58">
        <f t="shared" si="2"/>
        <v>14724</v>
      </c>
      <c r="F32" s="58">
        <f t="shared" si="2"/>
        <v>1650</v>
      </c>
      <c r="G32" s="58">
        <f t="shared" si="2"/>
        <v>1703</v>
      </c>
      <c r="H32" s="58">
        <f t="shared" si="2"/>
        <v>0</v>
      </c>
      <c r="I32" s="58">
        <f t="shared" si="2"/>
        <v>12114</v>
      </c>
      <c r="J32" s="58">
        <f t="shared" si="2"/>
        <v>110617</v>
      </c>
      <c r="K32" s="55"/>
    </row>
    <row r="33" spans="1:11" ht="15.75" thickTop="1">
      <c r="A33" s="50"/>
      <c r="B33" s="59"/>
      <c r="C33" s="51"/>
      <c r="D33" s="51"/>
      <c r="E33" s="50"/>
      <c r="F33" s="50"/>
      <c r="G33" s="50"/>
      <c r="H33" s="50"/>
      <c r="I33" s="50"/>
      <c r="J33" s="50"/>
      <c r="K33" s="50"/>
    </row>
    <row r="34" spans="1:11" ht="15">
      <c r="A34" s="50"/>
      <c r="B34" s="50"/>
      <c r="C34" s="60"/>
      <c r="D34" s="60"/>
      <c r="E34" s="56"/>
      <c r="F34" s="56"/>
      <c r="G34" s="56"/>
      <c r="H34" s="56"/>
      <c r="I34" s="56"/>
      <c r="J34" s="56"/>
      <c r="K34" s="56"/>
    </row>
    <row r="35" ht="12.75">
      <c r="K35" s="54"/>
    </row>
    <row r="36" spans="1:11" ht="15">
      <c r="A36" s="27" t="s">
        <v>34</v>
      </c>
      <c r="K36" s="54"/>
    </row>
    <row r="37" spans="1:11" ht="15">
      <c r="A37" s="2" t="s">
        <v>35</v>
      </c>
      <c r="K37" s="54"/>
    </row>
    <row r="38" ht="12.75">
      <c r="K38" s="54"/>
    </row>
    <row r="39" ht="12.75">
      <c r="K39" s="54"/>
    </row>
    <row r="40" ht="12.75">
      <c r="K40" s="54"/>
    </row>
  </sheetData>
  <mergeCells count="2">
    <mergeCell ref="C9:J9"/>
    <mergeCell ref="E10:H10"/>
  </mergeCells>
  <printOptions/>
  <pageMargins left="0.35433070866141736" right="0.35433070866141736" top="0.3937007874015748" bottom="0.3937007874015748" header="0.31496062992125984" footer="0.31496062992125984"/>
  <pageSetup horizontalDpi="300" verticalDpi="3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57.00390625" style="0" customWidth="1"/>
    <col min="4" max="4" width="5.8515625" style="0" customWidth="1"/>
    <col min="5" max="5" width="12.57421875" style="0" customWidth="1"/>
    <col min="6" max="6" width="4.00390625" style="0" customWidth="1"/>
    <col min="7" max="7" width="11.7109375" style="0" customWidth="1"/>
  </cols>
  <sheetData>
    <row r="1" spans="1:8" ht="15">
      <c r="A1" s="1" t="s">
        <v>0</v>
      </c>
      <c r="B1" s="62"/>
      <c r="C1" s="62"/>
      <c r="D1" s="62"/>
      <c r="E1" s="63"/>
      <c r="F1" s="64"/>
      <c r="G1" s="64"/>
      <c r="H1" s="64"/>
    </row>
    <row r="2" spans="1:8" ht="15">
      <c r="A2" s="65" t="s">
        <v>1</v>
      </c>
      <c r="B2" s="62"/>
      <c r="C2" s="62"/>
      <c r="D2" s="62"/>
      <c r="E2" s="63"/>
      <c r="F2" s="64"/>
      <c r="G2" s="64"/>
      <c r="H2" s="64"/>
    </row>
    <row r="3" spans="1:8" ht="15">
      <c r="A3" s="6" t="s">
        <v>2</v>
      </c>
      <c r="B3" s="62"/>
      <c r="C3" s="62"/>
      <c r="D3" s="62"/>
      <c r="E3" s="63"/>
      <c r="F3" s="64"/>
      <c r="G3" s="64"/>
      <c r="H3" s="64"/>
    </row>
    <row r="4" spans="1:8" ht="15">
      <c r="A4" s="64" t="s">
        <v>3</v>
      </c>
      <c r="B4" s="62"/>
      <c r="C4" s="62"/>
      <c r="D4" s="62"/>
      <c r="E4" s="63"/>
      <c r="F4" s="64"/>
      <c r="G4" s="64"/>
      <c r="H4" s="64"/>
    </row>
    <row r="5" spans="1:8" ht="15">
      <c r="A5" s="52" t="s">
        <v>4</v>
      </c>
      <c r="B5" s="62"/>
      <c r="C5" s="62"/>
      <c r="D5" s="62"/>
      <c r="E5" s="63"/>
      <c r="F5" s="64"/>
      <c r="G5" s="64"/>
      <c r="H5" s="64"/>
    </row>
    <row r="6" spans="1:8" ht="15">
      <c r="A6" s="52"/>
      <c r="B6" s="62"/>
      <c r="C6" s="62"/>
      <c r="D6" s="62"/>
      <c r="E6" s="63"/>
      <c r="F6" s="64"/>
      <c r="G6" s="64"/>
      <c r="H6" s="64"/>
    </row>
    <row r="7" spans="1:8" ht="15">
      <c r="A7" s="65" t="s">
        <v>98</v>
      </c>
      <c r="B7" s="62"/>
      <c r="C7" s="62"/>
      <c r="D7" s="62"/>
      <c r="E7" s="63"/>
      <c r="F7" s="64"/>
      <c r="G7" s="64"/>
      <c r="H7" s="64"/>
    </row>
    <row r="8" spans="1:8" ht="15.75">
      <c r="A8" s="5" t="s">
        <v>99</v>
      </c>
      <c r="B8" s="62"/>
      <c r="C8" s="62"/>
      <c r="D8" s="62"/>
      <c r="E8" s="66"/>
      <c r="F8" s="67"/>
      <c r="G8" s="64"/>
      <c r="H8" s="64"/>
    </row>
    <row r="9" spans="1:8" ht="15.75">
      <c r="A9" s="64" t="s">
        <v>7</v>
      </c>
      <c r="B9" s="62"/>
      <c r="C9" s="62"/>
      <c r="D9" s="68"/>
      <c r="E9" s="104" t="s">
        <v>100</v>
      </c>
      <c r="F9" s="104"/>
      <c r="G9" s="104"/>
      <c r="H9" s="64"/>
    </row>
    <row r="10" spans="1:8" ht="15.75">
      <c r="A10" s="64"/>
      <c r="B10" s="62"/>
      <c r="C10" s="62"/>
      <c r="D10" s="68"/>
      <c r="E10" s="69" t="s">
        <v>13</v>
      </c>
      <c r="F10" s="70"/>
      <c r="G10" s="69" t="s">
        <v>14</v>
      </c>
      <c r="H10" s="71"/>
    </row>
    <row r="11" spans="1:8" ht="15.75">
      <c r="A11" s="64"/>
      <c r="B11" s="62"/>
      <c r="C11" s="62"/>
      <c r="D11" s="68"/>
      <c r="E11" s="72" t="s">
        <v>15</v>
      </c>
      <c r="F11" s="73"/>
      <c r="G11" s="72" t="s">
        <v>15</v>
      </c>
      <c r="H11" s="71"/>
    </row>
    <row r="12" spans="1:8" ht="15.75">
      <c r="A12" s="74" t="s">
        <v>101</v>
      </c>
      <c r="B12" s="75"/>
      <c r="C12" s="75"/>
      <c r="D12" s="75"/>
      <c r="E12" s="76"/>
      <c r="F12" s="33"/>
      <c r="G12" s="95" t="s">
        <v>40</v>
      </c>
      <c r="H12" s="63"/>
    </row>
    <row r="13" spans="1:8" ht="15.75">
      <c r="A13" s="75" t="s">
        <v>102</v>
      </c>
      <c r="B13" s="75"/>
      <c r="C13" s="33"/>
      <c r="D13" s="75"/>
      <c r="E13" s="77">
        <v>2451</v>
      </c>
      <c r="F13" s="75"/>
      <c r="G13" s="77">
        <v>2063</v>
      </c>
      <c r="H13" s="78"/>
    </row>
    <row r="14" spans="1:8" ht="15.75">
      <c r="A14" s="75" t="s">
        <v>103</v>
      </c>
      <c r="B14" s="75"/>
      <c r="C14" s="33"/>
      <c r="D14" s="75"/>
      <c r="E14" s="76"/>
      <c r="F14" s="75"/>
      <c r="G14" s="76"/>
      <c r="H14" s="78"/>
    </row>
    <row r="15" spans="1:8" ht="15.75">
      <c r="A15" s="75"/>
      <c r="B15" s="75" t="s">
        <v>104</v>
      </c>
      <c r="C15" s="33"/>
      <c r="D15" s="75"/>
      <c r="E15" s="77">
        <v>7809</v>
      </c>
      <c r="F15" s="75"/>
      <c r="G15" s="77">
        <v>8131</v>
      </c>
      <c r="H15" s="78"/>
    </row>
    <row r="16" spans="1:8" ht="15.75">
      <c r="A16" s="75"/>
      <c r="B16" s="75" t="s">
        <v>105</v>
      </c>
      <c r="C16" s="33"/>
      <c r="D16" s="75"/>
      <c r="E16" s="77">
        <v>5923</v>
      </c>
      <c r="F16" s="33"/>
      <c r="G16" s="77">
        <v>5257</v>
      </c>
      <c r="H16" s="78"/>
    </row>
    <row r="17" spans="1:8" ht="15.75">
      <c r="A17" s="75"/>
      <c r="B17" s="75" t="s">
        <v>106</v>
      </c>
      <c r="C17" s="33"/>
      <c r="D17" s="75"/>
      <c r="E17" s="77">
        <v>-144</v>
      </c>
      <c r="F17" s="33"/>
      <c r="G17" s="77">
        <v>-70</v>
      </c>
      <c r="H17" s="78"/>
    </row>
    <row r="18" spans="1:8" ht="15.75">
      <c r="A18" s="75"/>
      <c r="B18" s="75" t="s">
        <v>107</v>
      </c>
      <c r="C18" s="33"/>
      <c r="D18" s="75"/>
      <c r="E18" s="77">
        <v>680</v>
      </c>
      <c r="F18" s="75"/>
      <c r="G18" s="77">
        <f>956+62</f>
        <v>1018</v>
      </c>
      <c r="H18" s="78"/>
    </row>
    <row r="19" spans="1:8" ht="15.75">
      <c r="A19" s="75"/>
      <c r="B19" s="75" t="s">
        <v>108</v>
      </c>
      <c r="C19" s="33"/>
      <c r="D19" s="75"/>
      <c r="E19" s="77">
        <v>465</v>
      </c>
      <c r="F19" s="75"/>
      <c r="G19" s="77">
        <v>-312</v>
      </c>
      <c r="H19" s="78"/>
    </row>
    <row r="20" spans="1:8" ht="15.75">
      <c r="A20" s="75"/>
      <c r="B20" s="75" t="s">
        <v>109</v>
      </c>
      <c r="C20" s="33"/>
      <c r="D20" s="75"/>
      <c r="E20" s="77">
        <f>-799+21+59-600</f>
        <v>-1319</v>
      </c>
      <c r="F20" s="75"/>
      <c r="G20" s="77">
        <v>699</v>
      </c>
      <c r="H20" s="78"/>
    </row>
    <row r="21" spans="1:8" ht="15.75">
      <c r="A21" s="75"/>
      <c r="B21" s="79" t="s">
        <v>110</v>
      </c>
      <c r="C21" s="33"/>
      <c r="D21" s="75"/>
      <c r="E21" s="80">
        <v>60</v>
      </c>
      <c r="F21" s="33"/>
      <c r="G21" s="80">
        <v>41</v>
      </c>
      <c r="H21" s="78"/>
    </row>
    <row r="22" spans="1:8" ht="15.75">
      <c r="A22" s="75"/>
      <c r="B22" s="75"/>
      <c r="C22" s="75"/>
      <c r="D22" s="75"/>
      <c r="E22" s="77"/>
      <c r="F22" s="33"/>
      <c r="G22" s="77"/>
      <c r="H22" s="81"/>
    </row>
    <row r="23" spans="1:8" ht="15.75">
      <c r="A23" s="75" t="s">
        <v>111</v>
      </c>
      <c r="B23" s="75"/>
      <c r="C23" s="33"/>
      <c r="D23" s="75"/>
      <c r="E23" s="77">
        <f>SUM(E13:E21)</f>
        <v>15925</v>
      </c>
      <c r="F23" s="33"/>
      <c r="G23" s="77">
        <f>SUM(G13:G21)</f>
        <v>16827</v>
      </c>
      <c r="H23" s="81"/>
    </row>
    <row r="24" spans="1:8" ht="15.75">
      <c r="A24" s="75" t="s">
        <v>112</v>
      </c>
      <c r="B24" s="75"/>
      <c r="C24" s="33"/>
      <c r="D24" s="75"/>
      <c r="E24" s="77"/>
      <c r="F24" s="33"/>
      <c r="G24" s="77"/>
      <c r="H24" s="81"/>
    </row>
    <row r="25" spans="1:8" ht="15.75">
      <c r="A25" s="75"/>
      <c r="B25" s="76" t="s">
        <v>113</v>
      </c>
      <c r="C25" s="33"/>
      <c r="D25" s="75"/>
      <c r="E25" s="77">
        <v>-3305</v>
      </c>
      <c r="F25" s="33"/>
      <c r="G25" s="77">
        <v>-4871</v>
      </c>
      <c r="H25" s="81"/>
    </row>
    <row r="26" spans="1:8" ht="15.75">
      <c r="A26" s="75"/>
      <c r="B26" s="76" t="s">
        <v>114</v>
      </c>
      <c r="C26" s="33"/>
      <c r="D26" s="75"/>
      <c r="E26" s="77">
        <v>-9069</v>
      </c>
      <c r="F26" s="33"/>
      <c r="G26" s="77">
        <v>-8105</v>
      </c>
      <c r="H26" s="81"/>
    </row>
    <row r="27" spans="1:8" ht="15.75">
      <c r="A27" s="75"/>
      <c r="B27" s="76" t="s">
        <v>115</v>
      </c>
      <c r="C27" s="33"/>
      <c r="D27" s="75"/>
      <c r="E27" s="80">
        <v>5010</v>
      </c>
      <c r="F27" s="33"/>
      <c r="G27" s="80">
        <v>2827</v>
      </c>
      <c r="H27" s="81"/>
    </row>
    <row r="28" spans="1:8" ht="15.75">
      <c r="A28" s="75"/>
      <c r="B28" s="75"/>
      <c r="C28" s="33"/>
      <c r="D28" s="75"/>
      <c r="E28" s="77"/>
      <c r="F28" s="33"/>
      <c r="G28" s="77"/>
      <c r="H28" s="81"/>
    </row>
    <row r="29" spans="1:8" ht="15.75">
      <c r="A29" s="75" t="s">
        <v>116</v>
      </c>
      <c r="B29" s="75"/>
      <c r="C29" s="33"/>
      <c r="D29" s="75"/>
      <c r="E29" s="77">
        <f>SUM(E23:E27)</f>
        <v>8561</v>
      </c>
      <c r="F29" s="33"/>
      <c r="G29" s="77">
        <f>SUM(G23:G27)</f>
        <v>6678</v>
      </c>
      <c r="H29" s="81"/>
    </row>
    <row r="30" spans="1:8" ht="15.75">
      <c r="A30" s="75" t="s">
        <v>140</v>
      </c>
      <c r="B30" s="75"/>
      <c r="C30" s="33"/>
      <c r="D30" s="75"/>
      <c r="E30" s="77">
        <v>117</v>
      </c>
      <c r="F30" s="33"/>
      <c r="G30" s="77">
        <f>-655+3</f>
        <v>-652</v>
      </c>
      <c r="H30" s="81"/>
    </row>
    <row r="31" spans="1:8" ht="15.75">
      <c r="A31" s="75" t="s">
        <v>117</v>
      </c>
      <c r="B31" s="75"/>
      <c r="C31" s="33"/>
      <c r="D31" s="75"/>
      <c r="E31" s="80">
        <f>-5923</f>
        <v>-5923</v>
      </c>
      <c r="F31" s="33"/>
      <c r="G31" s="80">
        <f>-5241</f>
        <v>-5241</v>
      </c>
      <c r="H31" s="81"/>
    </row>
    <row r="32" spans="1:8" ht="15.75">
      <c r="A32" s="75"/>
      <c r="B32" s="75"/>
      <c r="C32" s="75"/>
      <c r="D32" s="75"/>
      <c r="E32" s="77"/>
      <c r="F32" s="33"/>
      <c r="G32" s="77"/>
      <c r="H32" s="81"/>
    </row>
    <row r="33" spans="1:8" ht="15.75">
      <c r="A33" s="74" t="s">
        <v>118</v>
      </c>
      <c r="B33" s="33"/>
      <c r="C33" s="74"/>
      <c r="D33" s="74"/>
      <c r="E33" s="80">
        <f>SUM(E29:E31)</f>
        <v>2755</v>
      </c>
      <c r="F33" s="33"/>
      <c r="G33" s="80">
        <f>SUM(G29:G31)</f>
        <v>785</v>
      </c>
      <c r="H33" s="81"/>
    </row>
    <row r="34" spans="1:8" ht="15.75">
      <c r="A34" s="75"/>
      <c r="B34" s="75"/>
      <c r="C34" s="75"/>
      <c r="D34" s="75"/>
      <c r="E34" s="77"/>
      <c r="F34" s="33"/>
      <c r="G34" s="77"/>
      <c r="H34" s="81"/>
    </row>
    <row r="35" spans="1:8" ht="15.75">
      <c r="A35" s="74" t="s">
        <v>119</v>
      </c>
      <c r="B35" s="75"/>
      <c r="C35" s="75"/>
      <c r="D35" s="75"/>
      <c r="E35" s="77"/>
      <c r="F35" s="33"/>
      <c r="G35" s="77"/>
      <c r="H35" s="78"/>
    </row>
    <row r="36" spans="1:8" ht="15.75">
      <c r="A36" s="75" t="s">
        <v>120</v>
      </c>
      <c r="B36" s="33"/>
      <c r="C36" s="75"/>
      <c r="D36" s="75"/>
      <c r="E36" s="77">
        <v>-16425</v>
      </c>
      <c r="F36" s="33"/>
      <c r="G36" s="77">
        <v>-11781</v>
      </c>
      <c r="H36" s="78"/>
    </row>
    <row r="37" spans="1:8" ht="15.75">
      <c r="A37" s="75" t="s">
        <v>121</v>
      </c>
      <c r="B37" s="33"/>
      <c r="C37" s="75"/>
      <c r="D37" s="75"/>
      <c r="E37" s="77">
        <v>-882</v>
      </c>
      <c r="F37" s="33"/>
      <c r="G37" s="77">
        <v>-305</v>
      </c>
      <c r="H37" s="78"/>
    </row>
    <row r="38" spans="1:8" ht="15.75">
      <c r="A38" s="75" t="s">
        <v>122</v>
      </c>
      <c r="B38" s="33"/>
      <c r="C38" s="75"/>
      <c r="D38" s="75"/>
      <c r="E38" s="77">
        <v>1092</v>
      </c>
      <c r="F38" s="33"/>
      <c r="G38" s="77">
        <v>3908</v>
      </c>
      <c r="H38" s="78"/>
    </row>
    <row r="39" spans="1:8" ht="15.75">
      <c r="A39" s="75" t="s">
        <v>106</v>
      </c>
      <c r="B39" s="33"/>
      <c r="C39" s="75"/>
      <c r="D39" s="75"/>
      <c r="E39" s="77">
        <v>144</v>
      </c>
      <c r="F39" s="82"/>
      <c r="G39" s="77">
        <f>-G17</f>
        <v>70</v>
      </c>
      <c r="H39" s="78"/>
    </row>
    <row r="40" spans="1:8" ht="15.75">
      <c r="A40" s="75" t="s">
        <v>123</v>
      </c>
      <c r="B40" s="33"/>
      <c r="C40" s="75"/>
      <c r="D40" s="75"/>
      <c r="E40" s="77">
        <v>1279</v>
      </c>
      <c r="G40" s="77">
        <v>0</v>
      </c>
      <c r="H40" s="83"/>
    </row>
    <row r="41" spans="1:8" ht="15.75">
      <c r="A41" s="75" t="s">
        <v>124</v>
      </c>
      <c r="B41" s="75"/>
      <c r="C41" s="75"/>
      <c r="D41" s="75"/>
      <c r="E41" s="84">
        <v>0</v>
      </c>
      <c r="F41" s="33"/>
      <c r="G41" s="84">
        <v>0</v>
      </c>
      <c r="H41" s="78"/>
    </row>
    <row r="42" spans="1:8" ht="15.75">
      <c r="A42" s="75"/>
      <c r="B42" s="75"/>
      <c r="C42" s="75"/>
      <c r="D42" s="75"/>
      <c r="E42" s="77"/>
      <c r="F42" s="33"/>
      <c r="G42" s="77"/>
      <c r="H42" s="78"/>
    </row>
    <row r="43" spans="1:8" ht="15.75">
      <c r="A43" s="85" t="s">
        <v>125</v>
      </c>
      <c r="B43" s="33"/>
      <c r="C43" s="75"/>
      <c r="D43" s="75"/>
      <c r="E43" s="80">
        <f>SUM(E36:E41)</f>
        <v>-14792</v>
      </c>
      <c r="F43" s="33"/>
      <c r="G43" s="80">
        <f>SUM(G36:G41)</f>
        <v>-8108</v>
      </c>
      <c r="H43" s="78"/>
    </row>
    <row r="44" spans="1:8" ht="15.75">
      <c r="A44" s="75"/>
      <c r="B44" s="75"/>
      <c r="C44" s="75"/>
      <c r="D44" s="75"/>
      <c r="E44" s="77"/>
      <c r="F44" s="33"/>
      <c r="G44" s="77"/>
      <c r="H44" s="78"/>
    </row>
    <row r="45" spans="1:8" ht="15.75">
      <c r="A45" s="74" t="s">
        <v>126</v>
      </c>
      <c r="B45" s="75"/>
      <c r="C45" s="75"/>
      <c r="D45" s="75"/>
      <c r="E45" s="77"/>
      <c r="F45" s="33"/>
      <c r="G45" s="77"/>
      <c r="H45" s="78"/>
    </row>
    <row r="46" spans="1:8" ht="15.75">
      <c r="A46" s="96" t="s">
        <v>127</v>
      </c>
      <c r="B46" s="75"/>
      <c r="C46" s="75"/>
      <c r="D46" s="75"/>
      <c r="E46" s="86">
        <f>574+890-278</f>
        <v>1186</v>
      </c>
      <c r="F46" s="33"/>
      <c r="G46" s="77">
        <v>-849</v>
      </c>
      <c r="H46" s="78"/>
    </row>
    <row r="47" spans="1:8" ht="15.75">
      <c r="A47" s="75" t="s">
        <v>128</v>
      </c>
      <c r="B47" s="33"/>
      <c r="C47" s="75"/>
      <c r="D47" s="75"/>
      <c r="E47" s="77">
        <f>-14028+26265+1580-707+1-52</f>
        <v>13059</v>
      </c>
      <c r="F47" s="33"/>
      <c r="G47" s="77">
        <f>36143-27497</f>
        <v>8646</v>
      </c>
      <c r="H47" s="78"/>
    </row>
    <row r="48" spans="1:8" ht="15.75">
      <c r="A48" s="75" t="s">
        <v>129</v>
      </c>
      <c r="B48" s="33"/>
      <c r="C48" s="75"/>
      <c r="D48" s="75"/>
      <c r="E48" s="80">
        <v>-3001</v>
      </c>
      <c r="F48" s="33"/>
      <c r="G48" s="80">
        <v>-1761</v>
      </c>
      <c r="H48" s="78"/>
    </row>
    <row r="49" spans="1:8" ht="15.75">
      <c r="A49" s="75"/>
      <c r="B49" s="75"/>
      <c r="C49" s="75"/>
      <c r="D49" s="75"/>
      <c r="E49" s="77"/>
      <c r="F49" s="33"/>
      <c r="G49" s="77"/>
      <c r="H49" s="78"/>
    </row>
    <row r="50" spans="1:8" ht="15.75">
      <c r="A50" s="74" t="s">
        <v>130</v>
      </c>
      <c r="B50" s="33"/>
      <c r="C50" s="75"/>
      <c r="D50" s="75"/>
      <c r="E50" s="80">
        <f>SUM(E46:E49)</f>
        <v>11244</v>
      </c>
      <c r="F50" s="33"/>
      <c r="G50" s="80">
        <f>SUM(G46:G49)</f>
        <v>6036</v>
      </c>
      <c r="H50" s="78"/>
    </row>
    <row r="51" spans="1:8" ht="15.75">
      <c r="A51" s="75"/>
      <c r="B51" s="75"/>
      <c r="C51" s="75"/>
      <c r="D51" s="75"/>
      <c r="E51" s="77"/>
      <c r="F51" s="33"/>
      <c r="G51" s="77"/>
      <c r="H51" s="87"/>
    </row>
    <row r="52" spans="1:8" ht="15.75">
      <c r="A52" s="75" t="s">
        <v>131</v>
      </c>
      <c r="B52" s="75"/>
      <c r="C52" s="75"/>
      <c r="D52" s="75"/>
      <c r="E52" s="77">
        <f>(E33+E43+E50)</f>
        <v>-793</v>
      </c>
      <c r="F52" s="88"/>
      <c r="G52" s="77">
        <f>-1757+1064</f>
        <v>-693</v>
      </c>
      <c r="H52" s="78"/>
    </row>
    <row r="53" spans="1:8" ht="15.75">
      <c r="A53" s="75" t="s">
        <v>132</v>
      </c>
      <c r="B53" s="75"/>
      <c r="C53" s="75"/>
      <c r="D53" s="75"/>
      <c r="E53" s="77">
        <v>-16364</v>
      </c>
      <c r="F53" s="89"/>
      <c r="G53" s="77">
        <v>-15671</v>
      </c>
      <c r="H53" s="78"/>
    </row>
    <row r="54" spans="1:8" ht="15.75">
      <c r="A54" s="75" t="s">
        <v>133</v>
      </c>
      <c r="B54" s="75"/>
      <c r="C54" s="75"/>
      <c r="D54" s="75"/>
      <c r="E54" s="80">
        <v>1580</v>
      </c>
      <c r="F54" s="33"/>
      <c r="G54" s="80">
        <v>0</v>
      </c>
      <c r="H54" s="78"/>
    </row>
    <row r="55" spans="1:8" ht="15.75">
      <c r="A55" s="75"/>
      <c r="B55" s="75"/>
      <c r="C55" s="75"/>
      <c r="D55" s="75"/>
      <c r="E55" s="77"/>
      <c r="F55" s="33"/>
      <c r="G55" s="77"/>
      <c r="H55" s="78"/>
    </row>
    <row r="56" spans="1:8" ht="15.75">
      <c r="A56" s="74" t="s">
        <v>134</v>
      </c>
      <c r="B56" s="75"/>
      <c r="C56" s="75"/>
      <c r="D56" s="75" t="s">
        <v>135</v>
      </c>
      <c r="E56" s="80">
        <f>E54+E52+E53</f>
        <v>-15577</v>
      </c>
      <c r="F56" s="33"/>
      <c r="G56" s="80">
        <f>G54+G52+G53</f>
        <v>-16364</v>
      </c>
      <c r="H56" s="78"/>
    </row>
    <row r="57" spans="1:8" ht="15.75">
      <c r="A57" s="74"/>
      <c r="B57" s="75"/>
      <c r="C57" s="75"/>
      <c r="D57" s="75"/>
      <c r="E57" s="77"/>
      <c r="F57" s="33"/>
      <c r="G57" s="77"/>
      <c r="H57" s="87"/>
    </row>
    <row r="58" spans="1:8" ht="15.75">
      <c r="A58" s="90" t="s">
        <v>135</v>
      </c>
      <c r="B58" s="90" t="s">
        <v>54</v>
      </c>
      <c r="C58" s="90"/>
      <c r="D58" s="75"/>
      <c r="E58" s="77"/>
      <c r="F58" s="33"/>
      <c r="G58" s="77"/>
      <c r="H58" s="87"/>
    </row>
    <row r="59" spans="1:8" ht="15.75">
      <c r="A59" s="75" t="s">
        <v>136</v>
      </c>
      <c r="B59" s="33"/>
      <c r="C59" s="75"/>
      <c r="D59" s="75"/>
      <c r="E59" s="77"/>
      <c r="F59" s="33"/>
      <c r="G59" s="77"/>
      <c r="H59" s="87"/>
    </row>
    <row r="60" spans="1:8" ht="15.75">
      <c r="A60" s="91"/>
      <c r="B60" s="91"/>
      <c r="C60" s="91"/>
      <c r="D60" s="75"/>
      <c r="E60" s="77"/>
      <c r="F60" s="33"/>
      <c r="G60" s="77"/>
      <c r="H60" s="87"/>
    </row>
    <row r="61" spans="1:8" ht="15.75">
      <c r="A61" s="91"/>
      <c r="B61" s="91"/>
      <c r="C61" s="91"/>
      <c r="D61" s="75"/>
      <c r="E61" s="92" t="s">
        <v>137</v>
      </c>
      <c r="F61" s="93"/>
      <c r="G61" s="92" t="s">
        <v>137</v>
      </c>
      <c r="H61" s="87"/>
    </row>
    <row r="62" spans="1:8" ht="15.75">
      <c r="A62" s="75" t="s">
        <v>138</v>
      </c>
      <c r="B62" s="33"/>
      <c r="C62" s="91"/>
      <c r="D62" s="75"/>
      <c r="E62" s="77">
        <f>3472+2599-2599</f>
        <v>3472</v>
      </c>
      <c r="F62" s="33"/>
      <c r="G62" s="77">
        <v>4383</v>
      </c>
      <c r="H62" s="78"/>
    </row>
    <row r="63" spans="1:8" ht="15.75">
      <c r="A63" s="75" t="s">
        <v>139</v>
      </c>
      <c r="B63" s="33"/>
      <c r="C63" s="91"/>
      <c r="D63" s="75"/>
      <c r="E63" s="77">
        <f>-18997-52</f>
        <v>-19049</v>
      </c>
      <c r="F63" s="33"/>
      <c r="G63" s="77">
        <f>-19354-3319+1926</f>
        <v>-20747</v>
      </c>
      <c r="H63" s="78"/>
    </row>
    <row r="64" spans="1:8" ht="15.75">
      <c r="A64" s="91"/>
      <c r="B64" s="75"/>
      <c r="C64" s="91"/>
      <c r="D64" s="75"/>
      <c r="E64" s="94">
        <f>SUM(E62:E63)</f>
        <v>-15577</v>
      </c>
      <c r="F64" s="33"/>
      <c r="G64" s="94">
        <f>SUM(G62:G63)</f>
        <v>-16364</v>
      </c>
      <c r="H64" s="78"/>
    </row>
    <row r="65" spans="1:8" ht="15.75">
      <c r="A65" s="91"/>
      <c r="B65" s="75"/>
      <c r="C65" s="91"/>
      <c r="D65" s="75"/>
      <c r="F65" s="33"/>
      <c r="G65" s="77"/>
      <c r="H65" s="33"/>
    </row>
    <row r="66" spans="1:8" ht="15.75">
      <c r="A66" s="2" t="s">
        <v>34</v>
      </c>
      <c r="B66" s="91"/>
      <c r="C66" s="91"/>
      <c r="D66" s="75"/>
      <c r="E66" s="77"/>
      <c r="F66" s="33"/>
      <c r="G66" s="33"/>
      <c r="H66" s="33"/>
    </row>
    <row r="67" spans="1:8" ht="15.75">
      <c r="A67" s="2" t="s">
        <v>35</v>
      </c>
      <c r="B67" s="91"/>
      <c r="C67" s="91"/>
      <c r="D67" s="75"/>
      <c r="E67" s="77"/>
      <c r="F67" s="33"/>
      <c r="G67" s="33"/>
      <c r="H67" s="33"/>
    </row>
    <row r="68" spans="1:8" ht="15.75">
      <c r="A68" s="91"/>
      <c r="B68" s="91"/>
      <c r="C68" s="91"/>
      <c r="D68" s="75"/>
      <c r="E68" s="76"/>
      <c r="F68" s="33"/>
      <c r="G68" s="33"/>
      <c r="H68" s="33"/>
    </row>
  </sheetData>
  <mergeCells count="1">
    <mergeCell ref="E9:G9"/>
  </mergeCells>
  <printOptions/>
  <pageMargins left="0.5511811023622047" right="0.35433070866141736" top="0.3937007874015748" bottom="0.1968503937007874" header="0.31496062992125984" footer="0.31496062992125984"/>
  <pageSetup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Komark Label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Travelmate</dc:creator>
  <cp:keywords/>
  <dc:description/>
  <cp:lastModifiedBy>ohh</cp:lastModifiedBy>
  <cp:lastPrinted>2008-07-02T06:36:36Z</cp:lastPrinted>
  <dcterms:created xsi:type="dcterms:W3CDTF">2008-06-30T08:46:43Z</dcterms:created>
  <dcterms:modified xsi:type="dcterms:W3CDTF">2008-07-02T08:46:45Z</dcterms:modified>
  <cp:category/>
  <cp:version/>
  <cp:contentType/>
  <cp:contentStatus/>
</cp:coreProperties>
</file>